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PJ 2020\"/>
    </mc:Choice>
  </mc:AlternateContent>
  <bookViews>
    <workbookView xWindow="0" yWindow="0" windowWidth="20490" windowHeight="9090" activeTab="6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ASET TETAP" sheetId="8" r:id="rId7"/>
    <sheet name="Sheet7" sheetId="7" r:id="rId8"/>
  </sheets>
  <definedNames>
    <definedName name="_xlnm._FilterDatabase" localSheetId="6" hidden="1">'ASET TETAP'!$A$9:$K$9</definedName>
    <definedName name="_xlnm._FilterDatabase" localSheetId="1" hidden="1">Sheet2!$A$7:$P$66</definedName>
    <definedName name="_xlnm._FilterDatabase" localSheetId="5" hidden="1">Sheet6!$A$9:$K$9</definedName>
  </definedNames>
  <calcPr calcId="162913"/>
</workbook>
</file>

<file path=xl/calcChain.xml><?xml version="1.0" encoding="utf-8"?>
<calcChain xmlns="http://schemas.openxmlformats.org/spreadsheetml/2006/main">
  <c r="I116" i="8" l="1"/>
  <c r="I117" i="8"/>
  <c r="I11" i="8"/>
  <c r="M112" i="8" l="1"/>
  <c r="I72" i="8"/>
  <c r="I48" i="8"/>
  <c r="I40" i="8"/>
  <c r="I37" i="8"/>
  <c r="I10" i="8" s="1"/>
  <c r="I29" i="8"/>
  <c r="R52" i="2"/>
  <c r="I50" i="8"/>
  <c r="I122" i="8"/>
  <c r="M114" i="8"/>
  <c r="I113" i="8"/>
  <c r="I110" i="8"/>
  <c r="M105" i="8"/>
  <c r="I104" i="8"/>
  <c r="I86" i="8"/>
  <c r="R106" i="2"/>
  <c r="M112" i="6"/>
  <c r="B13" i="7"/>
  <c r="B15" i="7" s="1"/>
  <c r="A10" i="7"/>
  <c r="A8" i="7"/>
  <c r="M103" i="6"/>
  <c r="Q31" i="5"/>
  <c r="R86" i="4"/>
  <c r="R81" i="4"/>
  <c r="R80" i="4"/>
  <c r="R79" i="4"/>
  <c r="R78" i="4"/>
  <c r="T86" i="4"/>
  <c r="R24" i="3"/>
  <c r="I103" i="8" l="1"/>
  <c r="M103" i="8" s="1"/>
  <c r="M11" i="8"/>
  <c r="M14" i="8" s="1"/>
  <c r="I125" i="8" l="1"/>
  <c r="M10" i="8"/>
  <c r="I84" i="6" l="1"/>
  <c r="I115" i="6"/>
  <c r="I120" i="6"/>
  <c r="I102" i="6"/>
  <c r="I108" i="6"/>
  <c r="I111" i="6"/>
  <c r="S153" i="2"/>
  <c r="T60" i="4"/>
  <c r="T59" i="4"/>
  <c r="T75" i="4"/>
  <c r="T78" i="4"/>
  <c r="T68" i="4"/>
  <c r="I39" i="6"/>
  <c r="I36" i="6"/>
  <c r="I75" i="6"/>
  <c r="I70" i="6" s="1"/>
  <c r="I49" i="6"/>
  <c r="I46" i="6"/>
  <c r="I44" i="6"/>
  <c r="I33" i="6"/>
  <c r="I32" i="6"/>
  <c r="I25" i="6"/>
  <c r="I11" i="6" s="1"/>
  <c r="P24" i="3"/>
  <c r="F82" i="4"/>
  <c r="O86" i="4"/>
  <c r="H21" i="3"/>
  <c r="O158" i="2"/>
  <c r="O157" i="2"/>
  <c r="R159" i="2" s="1"/>
  <c r="O145" i="2"/>
  <c r="O136" i="2"/>
  <c r="O103" i="2"/>
  <c r="O98" i="2"/>
  <c r="O161" i="2" s="1"/>
  <c r="O96" i="2"/>
  <c r="H18" i="3"/>
  <c r="H12" i="3"/>
  <c r="H56" i="3"/>
  <c r="H92" i="3"/>
  <c r="H97" i="3"/>
  <c r="L31" i="5"/>
  <c r="O31" i="5"/>
  <c r="R162" i="2" l="1"/>
  <c r="M26" i="6"/>
  <c r="I114" i="6"/>
  <c r="I127" i="6"/>
  <c r="T81" i="4"/>
  <c r="T61" i="4"/>
  <c r="T62" i="4" s="1"/>
  <c r="I101" i="6"/>
  <c r="M101" i="6" s="1"/>
  <c r="I29" i="6"/>
  <c r="I42" i="6"/>
  <c r="S82" i="4"/>
  <c r="I10" i="6" l="1"/>
  <c r="I123" i="6" l="1"/>
  <c r="J130" i="6" s="1"/>
  <c r="M11" i="6"/>
  <c r="M14" i="6" s="1"/>
  <c r="M10" i="6"/>
  <c r="O39" i="4"/>
  <c r="O9" i="2"/>
  <c r="P99" i="3" l="1"/>
  <c r="H50" i="3"/>
  <c r="P64" i="3"/>
  <c r="O49" i="2"/>
  <c r="O58" i="2"/>
  <c r="O16" i="2"/>
  <c r="O11" i="2"/>
  <c r="O68" i="2" s="1"/>
  <c r="M6" i="8" s="1"/>
  <c r="M4" i="8" l="1"/>
  <c r="M7" i="8"/>
  <c r="M8" i="8" s="1"/>
</calcChain>
</file>

<file path=xl/sharedStrings.xml><?xml version="1.0" encoding="utf-8"?>
<sst xmlns="http://schemas.openxmlformats.org/spreadsheetml/2006/main" count="3315" uniqueCount="484">
  <si>
    <t>KARTU INVENTARIS BARANG</t>
  </si>
  <si>
    <t>A. TANAH</t>
  </si>
  <si>
    <t>No</t>
  </si>
  <si>
    <t>Jenis Barang/       Nama Barang</t>
  </si>
  <si>
    <t>Nomor</t>
  </si>
  <si>
    <t>Luas (m2)</t>
  </si>
  <si>
    <t>Tahun Pengadaan</t>
  </si>
  <si>
    <t>Letak/    Alamat</t>
  </si>
  <si>
    <t>Status Tanah</t>
  </si>
  <si>
    <t>Penggunaan</t>
  </si>
  <si>
    <t>Asal-usul</t>
  </si>
  <si>
    <t>Harga (Rp.)</t>
  </si>
  <si>
    <t>Keterangan</t>
  </si>
  <si>
    <t>Kode Barang</t>
  </si>
  <si>
    <t>Register</t>
  </si>
  <si>
    <t>Hak</t>
  </si>
  <si>
    <t>Sertifikat</t>
  </si>
  <si>
    <t>Tanggal</t>
  </si>
  <si>
    <t>Jumlah Harga</t>
  </si>
  <si>
    <t xml:space="preserve">Mengetahui </t>
  </si>
  <si>
    <t>Pengurus Barang</t>
  </si>
  <si>
    <t>TANAH TELAGA</t>
  </si>
  <si>
    <t>MAKAM</t>
  </si>
  <si>
    <t>LAPANGAN</t>
  </si>
  <si>
    <t>SD GUNUNGKUNIR II</t>
  </si>
  <si>
    <t>SD PLEBENGAN</t>
  </si>
  <si>
    <t>BANGUNAN TK</t>
  </si>
  <si>
    <t>BANGUNAN PAUD</t>
  </si>
  <si>
    <t>BANGUNAN SD CUWELO II</t>
  </si>
  <si>
    <t>BANGUNAN SD JATI</t>
  </si>
  <si>
    <t>BALAI DESA CANDIREJO</t>
  </si>
  <si>
    <t>PUSKESMAS</t>
  </si>
  <si>
    <t>PASAR DESA</t>
  </si>
  <si>
    <t>PUSTU</t>
  </si>
  <si>
    <t>Pertanian</t>
  </si>
  <si>
    <t>01.01.01.03.08</t>
  </si>
  <si>
    <t>01.01.07.01.02</t>
  </si>
  <si>
    <t>01.01.11.04.02</t>
  </si>
  <si>
    <t>01.01.11.04.01</t>
  </si>
  <si>
    <t>01.01.13.01.05</t>
  </si>
  <si>
    <t>01.01.11.02.01</t>
  </si>
  <si>
    <t>01.01.02.02.10</t>
  </si>
  <si>
    <t>Soka</t>
  </si>
  <si>
    <t>Pucang Sari</t>
  </si>
  <si>
    <t>Nangsri Lor</t>
  </si>
  <si>
    <t>Gunungkunir</t>
  </si>
  <si>
    <t>Panggul</t>
  </si>
  <si>
    <t>Plebengan</t>
  </si>
  <si>
    <t>Gebang</t>
  </si>
  <si>
    <t>Kropak</t>
  </si>
  <si>
    <t>Bulu</t>
  </si>
  <si>
    <t>Jati</t>
  </si>
  <si>
    <t>Nangsri Kidul</t>
  </si>
  <si>
    <t>Plebengan (Kedoan)</t>
  </si>
  <si>
    <t>Panggul Kulon</t>
  </si>
  <si>
    <t>Plebengan Tengah</t>
  </si>
  <si>
    <t>Soga</t>
  </si>
  <si>
    <t>Panggul Tengah</t>
  </si>
  <si>
    <t>Plebengan Lor</t>
  </si>
  <si>
    <t>Cuwelo Lor</t>
  </si>
  <si>
    <t>Cuwelo Kidul</t>
  </si>
  <si>
    <t>Panggul Wetan</t>
  </si>
  <si>
    <t>Pending</t>
  </si>
  <si>
    <t>Ngawar-Awar</t>
  </si>
  <si>
    <t>Pomahan Soga</t>
  </si>
  <si>
    <t>Luweng Songo</t>
  </si>
  <si>
    <t>Kulon Plebengan</t>
  </si>
  <si>
    <t>Songarep</t>
  </si>
  <si>
    <t>Macan Mati</t>
  </si>
  <si>
    <t>Kedoan</t>
  </si>
  <si>
    <t>Pelem</t>
  </si>
  <si>
    <t>Karang Soga</t>
  </si>
  <si>
    <t>Pudak</t>
  </si>
  <si>
    <t>Klampok</t>
  </si>
  <si>
    <t>Ngrombo</t>
  </si>
  <si>
    <t>Nglarangan</t>
  </si>
  <si>
    <t>Lor Tlogo Kropak</t>
  </si>
  <si>
    <t>Kropak Kidul Makam</t>
  </si>
  <si>
    <t>Lor Nglusupan</t>
  </si>
  <si>
    <t>Kulon Gebang</t>
  </si>
  <si>
    <t>Klampean</t>
  </si>
  <si>
    <t>Njuruk</t>
  </si>
  <si>
    <t>Pucung</t>
  </si>
  <si>
    <t>Beser</t>
  </si>
  <si>
    <t>Pace</t>
  </si>
  <si>
    <t>Pucangsari</t>
  </si>
  <si>
    <t>Plebengan Kidul</t>
  </si>
  <si>
    <t>Plebengan Kidul, Pundak</t>
  </si>
  <si>
    <t>Mranggen</t>
  </si>
  <si>
    <t>01.01.11.05.05</t>
  </si>
  <si>
    <t>Pengelolaan</t>
  </si>
  <si>
    <t>TANAH PASAR</t>
  </si>
  <si>
    <t>Kosong</t>
  </si>
  <si>
    <t>Telaga</t>
  </si>
  <si>
    <t>Makam</t>
  </si>
  <si>
    <t>Lapangan</t>
  </si>
  <si>
    <t>Sekolah</t>
  </si>
  <si>
    <t>Pemerintahan</t>
  </si>
  <si>
    <t>Puskesmas</t>
  </si>
  <si>
    <t>Pasar</t>
  </si>
  <si>
    <t>Pustu</t>
  </si>
  <si>
    <t>Beli</t>
  </si>
  <si>
    <t>Tukar Guling</t>
  </si>
  <si>
    <t>Kraton</t>
  </si>
  <si>
    <t>Kepala Desa</t>
  </si>
  <si>
    <t>SURYATI MULATSIH, SH</t>
  </si>
  <si>
    <t>SUYAMTA</t>
  </si>
  <si>
    <t>Candirejo,  31 Desember 2017</t>
  </si>
  <si>
    <t>Candirejo,  31 Desember 2018</t>
  </si>
  <si>
    <t>Candirejo,  31 Desember 2019</t>
  </si>
  <si>
    <t>RENIK DAVID WARISMAN, SE</t>
  </si>
  <si>
    <t>B. PERALATAN DAN MESIN</t>
  </si>
  <si>
    <t>Nomor Register</t>
  </si>
  <si>
    <t>Merk/ Type</t>
  </si>
  <si>
    <t>Ukuran/ CC</t>
  </si>
  <si>
    <t>Bahan</t>
  </si>
  <si>
    <t>Tahun Pembelian</t>
  </si>
  <si>
    <t>Asal-usul Cara Perolehan</t>
  </si>
  <si>
    <t>Pabrik</t>
  </si>
  <si>
    <t>Rangka</t>
  </si>
  <si>
    <t>Mesin</t>
  </si>
  <si>
    <t>Polisi</t>
  </si>
  <si>
    <t>BPKB</t>
  </si>
  <si>
    <t>Mesin Ketik</t>
  </si>
  <si>
    <t>Almari</t>
  </si>
  <si>
    <t>Filling Kabinet</t>
  </si>
  <si>
    <t>Rak Plastik</t>
  </si>
  <si>
    <t>Meja Brangkas</t>
  </si>
  <si>
    <t>Meja Rapat</t>
  </si>
  <si>
    <t>Rak Kayu</t>
  </si>
  <si>
    <t>Kursi Besi</t>
  </si>
  <si>
    <t>Kursi Busa</t>
  </si>
  <si>
    <t>Kursi Plastik</t>
  </si>
  <si>
    <t>Meja Kantor</t>
  </si>
  <si>
    <t>Kursi Kantor</t>
  </si>
  <si>
    <t>Meja Kursi Tamu</t>
  </si>
  <si>
    <t>Sepeda Motor</t>
  </si>
  <si>
    <t>Laptop</t>
  </si>
  <si>
    <t>Acer</t>
  </si>
  <si>
    <t>Fujitsu</t>
  </si>
  <si>
    <t>Compaq</t>
  </si>
  <si>
    <t>Dell</t>
  </si>
  <si>
    <t>Asus</t>
  </si>
  <si>
    <t>Lenovo</t>
  </si>
  <si>
    <t>Komputer</t>
  </si>
  <si>
    <t>Printer</t>
  </si>
  <si>
    <t>Epson L350</t>
  </si>
  <si>
    <t>Epson L120</t>
  </si>
  <si>
    <t>Epson L360</t>
  </si>
  <si>
    <t>Epson LX310</t>
  </si>
  <si>
    <t>Brother</t>
  </si>
  <si>
    <t>Honda Kirana</t>
  </si>
  <si>
    <t>Olympic</t>
  </si>
  <si>
    <t>Napoly</t>
  </si>
  <si>
    <t>Speaker Aktif</t>
  </si>
  <si>
    <t>Tens</t>
  </si>
  <si>
    <t xml:space="preserve">Speaker  </t>
  </si>
  <si>
    <t>TOA</t>
  </si>
  <si>
    <t>Portable Speaker</t>
  </si>
  <si>
    <t>BOB</t>
  </si>
  <si>
    <t>Stand Mic</t>
  </si>
  <si>
    <t>Gamelan</t>
  </si>
  <si>
    <t>Pompa Air</t>
  </si>
  <si>
    <t>Kompor Gas</t>
  </si>
  <si>
    <t>Rinai</t>
  </si>
  <si>
    <t>Genset</t>
  </si>
  <si>
    <t>General</t>
  </si>
  <si>
    <t>Kipas Angin</t>
  </si>
  <si>
    <t>Krisbow</t>
  </si>
  <si>
    <t>Piring makan</t>
  </si>
  <si>
    <t>Gelas Minum</t>
  </si>
  <si>
    <t>Jumbo</t>
  </si>
  <si>
    <t>Magic Com</t>
  </si>
  <si>
    <t>Global Eagle</t>
  </si>
  <si>
    <t>Televisi</t>
  </si>
  <si>
    <t>Polytron</t>
  </si>
  <si>
    <t>kayu</t>
  </si>
  <si>
    <t>besi</t>
  </si>
  <si>
    <t>plastik</t>
  </si>
  <si>
    <t>beli</t>
  </si>
  <si>
    <t>hibah</t>
  </si>
  <si>
    <t>10 unit</t>
  </si>
  <si>
    <t>8 unit</t>
  </si>
  <si>
    <t>2 unit</t>
  </si>
  <si>
    <t>1 unit</t>
  </si>
  <si>
    <t>6 unit</t>
  </si>
  <si>
    <t>3 unit</t>
  </si>
  <si>
    <t>50 unit</t>
  </si>
  <si>
    <t>25 unit</t>
  </si>
  <si>
    <t>100 unit</t>
  </si>
  <si>
    <t>1 set</t>
  </si>
  <si>
    <t>8 dosin</t>
  </si>
  <si>
    <t>Proyektor</t>
  </si>
  <si>
    <t>Optoma</t>
  </si>
  <si>
    <t>Kamera Digital</t>
  </si>
  <si>
    <t>Fuji Film</t>
  </si>
  <si>
    <t>Lampu Hias</t>
  </si>
  <si>
    <t>Ember</t>
  </si>
  <si>
    <t>6 buah</t>
  </si>
  <si>
    <t>Layar Proyektor</t>
  </si>
  <si>
    <t>polyster</t>
  </si>
  <si>
    <t>Penggilingan Padi</t>
  </si>
  <si>
    <t>Yanmar</t>
  </si>
  <si>
    <t>Mesin Molen</t>
  </si>
  <si>
    <t>Meja Kursi Kades</t>
  </si>
  <si>
    <t>Sendok Makan</t>
  </si>
  <si>
    <t>10 dosin</t>
  </si>
  <si>
    <t>Meja Pelayanan</t>
  </si>
  <si>
    <t>Honda</t>
  </si>
  <si>
    <t>AB 2848 DW</t>
  </si>
  <si>
    <t>Maruni</t>
  </si>
  <si>
    <t>Kursi Tunggu</t>
  </si>
  <si>
    <t>stainles</t>
  </si>
  <si>
    <t>hardboard</t>
  </si>
  <si>
    <t>02.02.03.05.02</t>
  </si>
  <si>
    <t>02.03.01.04.01</t>
  </si>
  <si>
    <t>02.06.01.01.02</t>
  </si>
  <si>
    <t>02.06.01.04.03</t>
  </si>
  <si>
    <t>02.06.01.04.04</t>
  </si>
  <si>
    <t>Papan Pengumuman</t>
  </si>
  <si>
    <t>Papan Tulis</t>
  </si>
  <si>
    <t>White Board</t>
  </si>
  <si>
    <t>Podium</t>
  </si>
  <si>
    <t>02.06.02.01.01</t>
  </si>
  <si>
    <t>02.06.02.01.04</t>
  </si>
  <si>
    <t>02.06.02.01.05</t>
  </si>
  <si>
    <t>02.06.02.01.06</t>
  </si>
  <si>
    <t>02.06.02.01.03</t>
  </si>
  <si>
    <t>02.06.01.05.07</t>
  </si>
  <si>
    <t>02.06.01.05.08</t>
  </si>
  <si>
    <t>02.06.02.02.05</t>
  </si>
  <si>
    <t>02.06.02.04.06</t>
  </si>
  <si>
    <t>02.06.02.05.02</t>
  </si>
  <si>
    <t>Tabung Gas</t>
  </si>
  <si>
    <t>12 kg</t>
  </si>
  <si>
    <t>02.06.02.05.09</t>
  </si>
  <si>
    <t>02.06.02.05.05</t>
  </si>
  <si>
    <t>02.06.02.06.03</t>
  </si>
  <si>
    <t>02.06.02.06.09</t>
  </si>
  <si>
    <t>02.06.02.06.23</t>
  </si>
  <si>
    <t>02.06.02.06.40</t>
  </si>
  <si>
    <t>02.06.03.02.01</t>
  </si>
  <si>
    <t>02.06.03.02.02</t>
  </si>
  <si>
    <t>02.06.03.05.03</t>
  </si>
  <si>
    <t>02.02.01.08.20</t>
  </si>
  <si>
    <t>02.02.03.04.02</t>
  </si>
  <si>
    <t>02.05.01.07.03</t>
  </si>
  <si>
    <t>02.07.01.01.03</t>
  </si>
  <si>
    <t>C. BANGUNAN DAN GEDUNG</t>
  </si>
  <si>
    <t>Kondisi Bangunan (B, KB, RB)</t>
  </si>
  <si>
    <t>Konstruksi Bangunan</t>
  </si>
  <si>
    <t>Luas Lantai (m2)</t>
  </si>
  <si>
    <t>Dokumen Gedung</t>
  </si>
  <si>
    <t>Luas Tanah (m2)</t>
  </si>
  <si>
    <t>Nomor Kode Tanah</t>
  </si>
  <si>
    <t>Asal-usul Tanah</t>
  </si>
  <si>
    <t>Bertingkat/ Tidak</t>
  </si>
  <si>
    <t>Beton/ Tidak</t>
  </si>
  <si>
    <t>Balai Desa</t>
  </si>
  <si>
    <t>Kios</t>
  </si>
  <si>
    <t>Poskesdes</t>
  </si>
  <si>
    <t>Pasar Desa</t>
  </si>
  <si>
    <t>Lapangan Futsal</t>
  </si>
  <si>
    <t>Lapangan Voli</t>
  </si>
  <si>
    <t>Gedung TK</t>
  </si>
  <si>
    <t>Ruang Ganti</t>
  </si>
  <si>
    <t>Gapura Batas Desa</t>
  </si>
  <si>
    <t>Rumah Dinas Pustu</t>
  </si>
  <si>
    <t>Balai Padukuhan</t>
  </si>
  <si>
    <t>tidak</t>
  </si>
  <si>
    <t>B</t>
  </si>
  <si>
    <t>RB</t>
  </si>
  <si>
    <t>Beton</t>
  </si>
  <si>
    <t>beton</t>
  </si>
  <si>
    <t>Kropak &amp; Plebengan Tengah</t>
  </si>
  <si>
    <t>Panggul dan Kropak</t>
  </si>
  <si>
    <t xml:space="preserve">Kropak  </t>
  </si>
  <si>
    <t>Panggul dan Cuwelo Kidul</t>
  </si>
  <si>
    <t>20 Padukuhan</t>
  </si>
  <si>
    <t>2008/2017</t>
  </si>
  <si>
    <t>1970/2015</t>
  </si>
  <si>
    <t>1981/2016</t>
  </si>
  <si>
    <t>36/24</t>
  </si>
  <si>
    <t>50/35</t>
  </si>
  <si>
    <t>TKD</t>
  </si>
  <si>
    <t>Hak Guna</t>
  </si>
  <si>
    <t>03.11.01.01.01</t>
  </si>
  <si>
    <t>03.11.01.12.01</t>
  </si>
  <si>
    <t>03.11.01.06.10</t>
  </si>
  <si>
    <t>03.11.01.11.04</t>
  </si>
  <si>
    <t>03.11.01.10.1</t>
  </si>
  <si>
    <t>D. JALAN, IRIGASI, DAN JARINGAN</t>
  </si>
  <si>
    <t>Konstruksi</t>
  </si>
  <si>
    <t>Panjang (Km)</t>
  </si>
  <si>
    <t>Lebar (m)</t>
  </si>
  <si>
    <t>Letak/    Lokasi</t>
  </si>
  <si>
    <t>Dokumen</t>
  </si>
  <si>
    <t>Kondisi          (B, KB, RB)</t>
  </si>
  <si>
    <t>KB</t>
  </si>
  <si>
    <t>Jalan Desa</t>
  </si>
  <si>
    <t>Rabat +Talud</t>
  </si>
  <si>
    <t>Bulu-Jati</t>
  </si>
  <si>
    <t>KARTU INVENTARIS BARANG (KIB) E</t>
  </si>
  <si>
    <t>ASET TETAP LAINNYA</t>
  </si>
  <si>
    <t>Buku/Perpustakaan</t>
  </si>
  <si>
    <t>Jumlah</t>
  </si>
  <si>
    <t>Ket.</t>
  </si>
  <si>
    <t>Spesifikasi</t>
  </si>
  <si>
    <t>Pencipta</t>
  </si>
  <si>
    <t>Jenis</t>
  </si>
  <si>
    <t>Ukuran</t>
  </si>
  <si>
    <t>Buku Bacaan Perpustakaan</t>
  </si>
  <si>
    <t>Pemuda dan Kelautan</t>
  </si>
  <si>
    <t>Pramuka Membentuk Karakter Generasi Muda</t>
  </si>
  <si>
    <t>Pendidikan Karakter dan Kepramukaan</t>
  </si>
  <si>
    <t>Memecah Kebekuan Dalam Permainan Pramuka</t>
  </si>
  <si>
    <t>Menarik dan Menantang Dalam Permainan Pramuka</t>
  </si>
  <si>
    <t>Bela Negara dalam Permainan Pramuka</t>
  </si>
  <si>
    <t xml:space="preserve">Bela Negara  </t>
  </si>
  <si>
    <t>Pembina Pramuka</t>
  </si>
  <si>
    <t>Seandainya Aku Bupati</t>
  </si>
  <si>
    <t>Membentuk Generasi Cerdas dan Berkarakter</t>
  </si>
  <si>
    <t>Menerapkan Pendidikan Karakter di Sekolah</t>
  </si>
  <si>
    <t>Mencetak Pribadi Magnetis</t>
  </si>
  <si>
    <t>Pengembangan Kepribadian</t>
  </si>
  <si>
    <t>Belajar Arif dan Bijaksana</t>
  </si>
  <si>
    <t>Generasi Berprestasi</t>
  </si>
  <si>
    <t>Generasi Peduli</t>
  </si>
  <si>
    <t>Generasi Penuh Persahabatan</t>
  </si>
  <si>
    <t>Sopan Santun Berlalu Lintas</t>
  </si>
  <si>
    <t xml:space="preserve">Aku Bangga Menjadi Warganegara Indonesia </t>
  </si>
  <si>
    <t>kertas</t>
  </si>
  <si>
    <t>No. Urut</t>
  </si>
  <si>
    <t>Nama Barang/ Jenis Barang</t>
  </si>
  <si>
    <t>Judul/ Pencipta</t>
  </si>
  <si>
    <t>Asal Daerah</t>
  </si>
  <si>
    <t>Hewan/Ternak dan Tumbuhan</t>
  </si>
  <si>
    <t>Barang Bercorak Kesenian/Kebudayaan</t>
  </si>
  <si>
    <t>Tahun Cetak/ Pembelian</t>
  </si>
  <si>
    <t>Asal usul cara perolehan</t>
  </si>
  <si>
    <t>JUMLAH</t>
  </si>
  <si>
    <t>JUT</t>
  </si>
  <si>
    <t xml:space="preserve">Rabat  </t>
  </si>
  <si>
    <t>Rabat</t>
  </si>
  <si>
    <t>JUT + Rabat</t>
  </si>
  <si>
    <t xml:space="preserve">JUT  </t>
  </si>
  <si>
    <t>rabat</t>
  </si>
  <si>
    <t>Talud pasangan</t>
  </si>
  <si>
    <t>Talud Jalan Desa</t>
  </si>
  <si>
    <t xml:space="preserve">Bulu </t>
  </si>
  <si>
    <t>Nangsri Lor - Plb. Tengah</t>
  </si>
  <si>
    <t>Mranggen - Soka</t>
  </si>
  <si>
    <t>Pace - Kropak</t>
  </si>
  <si>
    <t xml:space="preserve">Pace  </t>
  </si>
  <si>
    <t>Plb. Tengah</t>
  </si>
  <si>
    <t xml:space="preserve">Mranggen   </t>
  </si>
  <si>
    <t>Panggul T</t>
  </si>
  <si>
    <t>Soga - Plb</t>
  </si>
  <si>
    <t>PPIP</t>
  </si>
  <si>
    <t>Padukuhan</t>
  </si>
  <si>
    <t>Dispenser</t>
  </si>
  <si>
    <t>Miyako</t>
  </si>
  <si>
    <t>Galon air</t>
  </si>
  <si>
    <t>Aqua</t>
  </si>
  <si>
    <t>Diesel</t>
  </si>
  <si>
    <t>Donghong ZS 1115</t>
  </si>
  <si>
    <t>Donghong S195</t>
  </si>
  <si>
    <t>36</t>
  </si>
  <si>
    <t xml:space="preserve">Kropak </t>
  </si>
  <si>
    <t>50</t>
  </si>
  <si>
    <t>rehabilitasi</t>
  </si>
  <si>
    <t>Gedung gilingan padi</t>
  </si>
  <si>
    <t>beton &amp; baja ringan</t>
  </si>
  <si>
    <t>SG</t>
  </si>
  <si>
    <t>b</t>
  </si>
  <si>
    <t>Plebengan T</t>
  </si>
  <si>
    <t>aspal</t>
  </si>
  <si>
    <t>Panggul K</t>
  </si>
  <si>
    <t xml:space="preserve">Soga  </t>
  </si>
  <si>
    <t>Talud + Drainase + Gorong</t>
  </si>
  <si>
    <t>Taman Desa</t>
  </si>
  <si>
    <t>Candirejo, 31 Desember 2019</t>
  </si>
  <si>
    <t>Bukti Kepemilikan</t>
  </si>
  <si>
    <t>Nilai Perolehan</t>
  </si>
  <si>
    <t>Kondisi Aset</t>
  </si>
  <si>
    <t>(Rp)</t>
  </si>
  <si>
    <t>Tetap*)</t>
  </si>
  <si>
    <t>I.</t>
  </si>
  <si>
    <t>Tanah</t>
  </si>
  <si>
    <t>Baik</t>
  </si>
  <si>
    <t>Rusak ringan</t>
  </si>
  <si>
    <t>II.</t>
  </si>
  <si>
    <t>Peralatan dan Mesin</t>
  </si>
  <si>
    <t>III.</t>
  </si>
  <si>
    <t>Gedung dan Bangunan</t>
  </si>
  <si>
    <t>IV.</t>
  </si>
  <si>
    <t>Jalan, Jaringan, dan Instalasi</t>
  </si>
  <si>
    <t>baik</t>
  </si>
  <si>
    <t>V.</t>
  </si>
  <si>
    <t>Aset Tetap lainnya</t>
  </si>
  <si>
    <t>2  Aset bercorak kesenian,kebudayaan</t>
  </si>
  <si>
    <t>1. Peralatan Komputer</t>
  </si>
  <si>
    <t>Rusak Berat</t>
  </si>
  <si>
    <t>a</t>
  </si>
  <si>
    <t>c</t>
  </si>
  <si>
    <t>d</t>
  </si>
  <si>
    <t>e</t>
  </si>
  <si>
    <t>g</t>
  </si>
  <si>
    <t>f</t>
  </si>
  <si>
    <t>h</t>
  </si>
  <si>
    <t>i</t>
  </si>
  <si>
    <t>j</t>
  </si>
  <si>
    <t>k</t>
  </si>
  <si>
    <t>l</t>
  </si>
  <si>
    <t>m</t>
  </si>
  <si>
    <t>n</t>
  </si>
  <si>
    <t>o</t>
  </si>
  <si>
    <t xml:space="preserve">p </t>
  </si>
  <si>
    <t>Rusak berat</t>
  </si>
  <si>
    <t>Peralatan dan Perlengkapan Kantor</t>
  </si>
  <si>
    <t>5.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</si>
  <si>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</si>
  <si>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</si>
  <si>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</si>
  <si>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</si>
  <si>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</si>
  <si>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</si>
  <si>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</si>
  <si>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</si>
  <si>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</si>
  <si>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</si>
  <si>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</si>
  <si>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6.</t>
  </si>
  <si>
    <t>Peralatan Rumah Tangga</t>
  </si>
  <si>
    <t>26 buku</t>
  </si>
  <si>
    <t>2.     Alat-alat  berat</t>
  </si>
  <si>
    <r>
      <t xml:space="preserve">3.     </t>
    </r>
    <r>
      <rPr>
        <sz val="10"/>
        <color rgb="FF000000"/>
        <rFont val="Bookman Old Style"/>
        <family val="1"/>
      </rPr>
      <t>Alat-alat Angkutan</t>
    </r>
  </si>
  <si>
    <t xml:space="preserve"> Kendaraan Bermotor Roda 2</t>
  </si>
  <si>
    <t>4.  Alat-alat studio</t>
  </si>
  <si>
    <t>Tabung Gas 12 kg.</t>
  </si>
  <si>
    <t>2013 - 2019</t>
  </si>
  <si>
    <t>12 jalur</t>
  </si>
  <si>
    <t>Rabat Beton Jalan Desa</t>
  </si>
  <si>
    <t>2010 - 2019</t>
  </si>
  <si>
    <t>Jalan Usaha tani</t>
  </si>
  <si>
    <t>Talud/bronjong jalan</t>
  </si>
  <si>
    <t xml:space="preserve">1. Jalan Desa </t>
  </si>
  <si>
    <t>Taman permanen</t>
  </si>
  <si>
    <t>Instalasi listrik dan telepon</t>
  </si>
  <si>
    <t>3.</t>
  </si>
  <si>
    <t>Instalasi jaringan internet</t>
  </si>
  <si>
    <t>a.</t>
  </si>
  <si>
    <t>Buku cetakan</t>
  </si>
  <si>
    <t>Buku &amp; kepustakaan</t>
  </si>
  <si>
    <t xml:space="preserve">2. </t>
  </si>
  <si>
    <t>Penerangan jalan, taman, dan lingkungan</t>
  </si>
  <si>
    <t>Total Nilai Aset Tetap per 31 Desember 2019</t>
  </si>
  <si>
    <t>PEMERINTAH DESA CANDIREJO</t>
  </si>
  <si>
    <t>KECAMATAN SEMANU KABUPATEN GUNUNGKIDUL</t>
  </si>
  <si>
    <t>RINCIAN ASET TETAP DESA</t>
  </si>
  <si>
    <t>per 31 Desember 2019</t>
  </si>
  <si>
    <t>Klas Aset dan Nama/ Identitas Aset Tetap</t>
  </si>
  <si>
    <t>Kode Aset Tetap</t>
  </si>
  <si>
    <t>Tahun Perolehan</t>
  </si>
  <si>
    <t>pasar kropak</t>
  </si>
  <si>
    <t>neon box</t>
  </si>
  <si>
    <t>tanaman hias</t>
  </si>
  <si>
    <t>batu alam, beton, kayu</t>
  </si>
  <si>
    <t>Desa Candirejo</t>
  </si>
  <si>
    <t>Jalan Lingkungan Pasar</t>
  </si>
  <si>
    <t>Rabat Beton</t>
  </si>
  <si>
    <t>Pasar Legi</t>
  </si>
  <si>
    <t>Neon Box</t>
  </si>
  <si>
    <t>Taman/ Tumbuhan</t>
  </si>
  <si>
    <t>Aspal</t>
  </si>
  <si>
    <t>jut</t>
  </si>
  <si>
    <t>2016 - 2019</t>
  </si>
  <si>
    <t>10 Unit</t>
  </si>
  <si>
    <t>100 Unit</t>
  </si>
  <si>
    <t>3 Unit</t>
  </si>
  <si>
    <t>4 unit</t>
  </si>
  <si>
    <t>RR</t>
  </si>
  <si>
    <t>25 Unit</t>
  </si>
  <si>
    <t>2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</si>
</sst>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.0"/>
    <numFmt numFmtId="166" formatCode="_(* #,##0.00_);_(* \(#,##0.00\);_(* &quot;-&quot;_);_(@_)"/>
  </numFmts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indexed="8"/>
      <name val="Arial Narrow"/>
      <family val="2"/>
    </font>
    <font>
      <sz val="10"/>
      <color theme="1"/>
      <name val="Bookman Old Style"/>
      <family val="1"/>
    </font>
    <font>
      <sz val="10"/>
      <color rgb="FF000000"/>
      <name val="Bookman Old Style"/>
      <family val="1"/>
    </font>
    <font>
      <sz val="10"/>
      <name val="Bookman Old Style"/>
      <family val="1"/>
    </font>
    <font>
      <sz val="11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240">
    <xf numFmtId="0" fontId="0" fillId="0" borderId="0" xfId="0"/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" fontId="4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quotePrefix="1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center"/>
    </xf>
    <xf numFmtId="164" fontId="4" fillId="2" borderId="1" xfId="1" applyFont="1" applyFill="1" applyBorder="1" applyAlignment="1">
      <alignment vertical="center"/>
    </xf>
    <xf numFmtId="0" fontId="5" fillId="2" borderId="1" xfId="2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64" fontId="4" fillId="2" borderId="0" xfId="1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3" fontId="9" fillId="0" borderId="7" xfId="0" applyNumberFormat="1" applyFont="1" applyBorder="1" applyAlignment="1">
      <alignment vertical="center" wrapText="1"/>
    </xf>
    <xf numFmtId="3" fontId="9" fillId="0" borderId="7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3" fontId="9" fillId="0" borderId="1" xfId="0" quotePrefix="1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3" fontId="9" fillId="0" borderId="5" xfId="0" applyNumberFormat="1" applyFont="1" applyBorder="1" applyAlignment="1">
      <alignment vertical="center" wrapText="1"/>
    </xf>
    <xf numFmtId="4" fontId="9" fillId="0" borderId="5" xfId="0" applyNumberFormat="1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4" fontId="9" fillId="0" borderId="8" xfId="0" applyNumberFormat="1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4" fontId="6" fillId="0" borderId="1" xfId="1" applyFont="1" applyBorder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4" fontId="9" fillId="0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5" fontId="14" fillId="0" borderId="1" xfId="0" applyNumberFormat="1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 wrapText="1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left" vertical="center" wrapText="1" indent="3"/>
    </xf>
    <xf numFmtId="0" fontId="15" fillId="0" borderId="4" xfId="0" applyFont="1" applyBorder="1" applyAlignment="1">
      <alignment horizontal="left" vertical="center" wrapText="1" indent="3"/>
    </xf>
    <xf numFmtId="0" fontId="14" fillId="0" borderId="4" xfId="0" applyFont="1" applyBorder="1" applyAlignment="1">
      <alignment horizontal="left" vertical="center" wrapText="1" indent="4"/>
    </xf>
    <xf numFmtId="0" fontId="15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Alignment="1">
      <alignment horizontal="justify" vertical="center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8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64" fontId="14" fillId="0" borderId="1" xfId="1" applyFont="1" applyBorder="1" applyAlignment="1">
      <alignment horizontal="right" vertical="center" wrapText="1"/>
    </xf>
    <xf numFmtId="0" fontId="14" fillId="0" borderId="0" xfId="0" applyFont="1" applyAlignment="1">
      <alignment horizontal="center"/>
    </xf>
    <xf numFmtId="164" fontId="14" fillId="0" borderId="0" xfId="1" applyFont="1"/>
    <xf numFmtId="164" fontId="14" fillId="0" borderId="1" xfId="1" applyFont="1" applyBorder="1" applyAlignment="1">
      <alignment horizontal="center" vertical="center" wrapText="1"/>
    </xf>
    <xf numFmtId="164" fontId="14" fillId="0" borderId="1" xfId="1" applyFont="1" applyBorder="1" applyAlignment="1">
      <alignment horizontal="justify" vertical="center" wrapText="1"/>
    </xf>
    <xf numFmtId="0" fontId="16" fillId="0" borderId="7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41" fontId="9" fillId="0" borderId="0" xfId="0" applyNumberFormat="1" applyFont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166" fontId="13" fillId="0" borderId="17" xfId="1" applyNumberFormat="1" applyFont="1" applyFill="1" applyBorder="1" applyAlignment="1" applyProtection="1">
      <alignment horizontal="right" vertical="center"/>
      <protection locked="0"/>
    </xf>
    <xf numFmtId="41" fontId="4" fillId="0" borderId="0" xfId="0" applyNumberFormat="1" applyFont="1" applyFill="1" applyAlignment="1">
      <alignment vertical="center"/>
    </xf>
    <xf numFmtId="41" fontId="6" fillId="0" borderId="0" xfId="0" applyNumberFormat="1" applyFont="1"/>
    <xf numFmtId="41" fontId="4" fillId="0" borderId="0" xfId="0" applyNumberFormat="1" applyFont="1"/>
    <xf numFmtId="0" fontId="4" fillId="0" borderId="5" xfId="0" applyFont="1" applyFill="1" applyBorder="1" applyAlignment="1">
      <alignment vertical="center" wrapText="1"/>
    </xf>
    <xf numFmtId="3" fontId="4" fillId="0" borderId="5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Continuous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3" fontId="4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Continuous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65" fontId="4" fillId="0" borderId="7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41" fontId="6" fillId="0" borderId="1" xfId="0" applyNumberFormat="1" applyFont="1" applyBorder="1" applyAlignment="1">
      <alignment horizontal="center" vertical="center" wrapText="1"/>
    </xf>
    <xf numFmtId="41" fontId="6" fillId="0" borderId="1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4" fillId="0" borderId="0" xfId="0" applyNumberFormat="1" applyFont="1"/>
    <xf numFmtId="41" fontId="0" fillId="0" borderId="0" xfId="0" applyNumberFormat="1"/>
    <xf numFmtId="0" fontId="14" fillId="0" borderId="1" xfId="0" applyFont="1" applyFill="1" applyBorder="1" applyAlignment="1">
      <alignment horizontal="center" vertical="center" wrapText="1"/>
    </xf>
    <xf numFmtId="41" fontId="14" fillId="0" borderId="0" xfId="0" applyNumberFormat="1" applyFont="1"/>
    <xf numFmtId="41" fontId="14" fillId="0" borderId="1" xfId="1" applyNumberFormat="1" applyFont="1" applyBorder="1" applyAlignment="1">
      <alignment horizontal="right" vertical="center" wrapText="1"/>
    </xf>
    <xf numFmtId="41" fontId="14" fillId="0" borderId="1" xfId="1" applyNumberFormat="1" applyFont="1" applyBorder="1" applyAlignment="1">
      <alignment vertical="center" wrapText="1"/>
    </xf>
    <xf numFmtId="41" fontId="14" fillId="0" borderId="5" xfId="1" applyNumberFormat="1" applyFont="1" applyBorder="1" applyAlignment="1">
      <alignment vertical="center" wrapText="1"/>
    </xf>
    <xf numFmtId="41" fontId="14" fillId="0" borderId="5" xfId="1" applyNumberFormat="1" applyFont="1" applyFill="1" applyBorder="1" applyAlignment="1">
      <alignment vertical="center" wrapText="1"/>
    </xf>
    <xf numFmtId="41" fontId="14" fillId="0" borderId="7" xfId="1" applyNumberFormat="1" applyFont="1" applyBorder="1" applyAlignment="1">
      <alignment vertical="center" wrapText="1"/>
    </xf>
    <xf numFmtId="41" fontId="16" fillId="0" borderId="7" xfId="1" applyNumberFormat="1" applyFont="1" applyBorder="1" applyAlignment="1">
      <alignment vertical="center" wrapText="1"/>
    </xf>
    <xf numFmtId="41" fontId="16" fillId="0" borderId="1" xfId="1" applyNumberFormat="1" applyFont="1" applyBorder="1" applyAlignment="1">
      <alignment vertical="center" wrapText="1"/>
    </xf>
    <xf numFmtId="41" fontId="16" fillId="0" borderId="1" xfId="1" applyNumberFormat="1" applyFont="1" applyFill="1" applyBorder="1" applyAlignment="1">
      <alignment vertical="center" wrapText="1"/>
    </xf>
    <xf numFmtId="41" fontId="14" fillId="0" borderId="1" xfId="1" applyNumberFormat="1" applyFont="1" applyFill="1" applyBorder="1" applyAlignment="1">
      <alignment vertical="center" wrapText="1"/>
    </xf>
    <xf numFmtId="43" fontId="14" fillId="0" borderId="0" xfId="0" applyNumberFormat="1" applyFont="1"/>
    <xf numFmtId="0" fontId="14" fillId="0" borderId="0" xfId="0" applyFont="1" applyFill="1" applyAlignment="1">
      <alignment horizont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41" fontId="4" fillId="0" borderId="7" xfId="0" applyNumberFormat="1" applyFont="1" applyFill="1" applyBorder="1" applyAlignment="1">
      <alignment vertical="center" wrapText="1"/>
    </xf>
    <xf numFmtId="41" fontId="4" fillId="0" borderId="1" xfId="0" applyNumberFormat="1" applyFont="1" applyFill="1" applyBorder="1" applyAlignment="1">
      <alignment vertical="center" wrapText="1"/>
    </xf>
    <xf numFmtId="41" fontId="4" fillId="0" borderId="5" xfId="0" applyNumberFormat="1" applyFont="1" applyFill="1" applyBorder="1" applyAlignment="1">
      <alignment vertical="center" wrapText="1"/>
    </xf>
    <xf numFmtId="41" fontId="14" fillId="0" borderId="1" xfId="1" applyNumberFormat="1" applyFont="1" applyFill="1" applyBorder="1" applyAlignment="1">
      <alignment horizontal="right" vertical="center"/>
    </xf>
    <xf numFmtId="3" fontId="14" fillId="0" borderId="0" xfId="0" applyNumberFormat="1" applyFont="1"/>
    <xf numFmtId="0" fontId="17" fillId="0" borderId="1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41" fontId="14" fillId="0" borderId="0" xfId="1" applyNumberFormat="1" applyFont="1" applyFill="1" applyAlignment="1"/>
    <xf numFmtId="41" fontId="14" fillId="0" borderId="1" xfId="1" applyNumberFormat="1" applyFont="1" applyFill="1" applyBorder="1" applyAlignment="1">
      <alignment horizontal="center" vertical="center"/>
    </xf>
    <xf numFmtId="41" fontId="14" fillId="0" borderId="1" xfId="1" applyNumberFormat="1" applyFont="1" applyFill="1" applyBorder="1" applyAlignment="1">
      <alignment horizontal="justify" vertical="center"/>
    </xf>
    <xf numFmtId="41" fontId="14" fillId="0" borderId="1" xfId="1" applyNumberFormat="1" applyFont="1" applyFill="1" applyBorder="1" applyAlignment="1">
      <alignment vertical="center"/>
    </xf>
    <xf numFmtId="41" fontId="14" fillId="0" borderId="5" xfId="1" applyNumberFormat="1" applyFont="1" applyFill="1" applyBorder="1" applyAlignment="1">
      <alignment vertical="center"/>
    </xf>
    <xf numFmtId="41" fontId="17" fillId="0" borderId="7" xfId="0" applyNumberFormat="1" applyFont="1" applyFill="1" applyBorder="1" applyAlignment="1">
      <alignment vertical="center"/>
    </xf>
    <xf numFmtId="41" fontId="17" fillId="0" borderId="1" xfId="0" applyNumberFormat="1" applyFont="1" applyFill="1" applyBorder="1" applyAlignment="1">
      <alignment vertical="center"/>
    </xf>
    <xf numFmtId="41" fontId="17" fillId="0" borderId="5" xfId="0" applyNumberFormat="1" applyFont="1" applyFill="1" applyBorder="1" applyAlignment="1">
      <alignment vertical="center"/>
    </xf>
    <xf numFmtId="41" fontId="16" fillId="0" borderId="7" xfId="1" applyNumberFormat="1" applyFont="1" applyFill="1" applyBorder="1" applyAlignment="1">
      <alignment vertical="center"/>
    </xf>
    <xf numFmtId="41" fontId="16" fillId="0" borderId="1" xfId="1" applyNumberFormat="1" applyFont="1" applyFill="1" applyBorder="1" applyAlignment="1">
      <alignment vertical="center"/>
    </xf>
    <xf numFmtId="41" fontId="4" fillId="0" borderId="8" xfId="0" applyNumberFormat="1" applyFont="1" applyFill="1" applyBorder="1" applyAlignment="1">
      <alignment vertical="center" wrapText="1"/>
    </xf>
    <xf numFmtId="41" fontId="4" fillId="0" borderId="7" xfId="0" applyNumberFormat="1" applyFont="1" applyFill="1" applyBorder="1" applyAlignment="1">
      <alignment vertical="center"/>
    </xf>
    <xf numFmtId="41" fontId="4" fillId="0" borderId="1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4" fillId="0" borderId="9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</cellXfs>
  <cellStyles count="3">
    <cellStyle name="Comma [0]" xfId="1" builtinId="6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0"/>
  <sheetViews>
    <sheetView topLeftCell="A94" workbookViewId="0">
      <selection activeCell="A254" sqref="A254:XFD259"/>
    </sheetView>
  </sheetViews>
  <sheetFormatPr defaultRowHeight="16.5" x14ac:dyDescent="0.25"/>
  <cols>
    <col min="1" max="1" width="5.5703125" style="12" customWidth="1"/>
    <col min="2" max="2" width="18.42578125" style="2" customWidth="1"/>
    <col min="3" max="3" width="14" style="12" customWidth="1"/>
    <col min="4" max="5" width="9.140625" style="2"/>
    <col min="6" max="6" width="10.7109375" style="2" customWidth="1"/>
    <col min="7" max="7" width="20.28515625" style="2" customWidth="1"/>
    <col min="8" max="8" width="13.5703125" style="2" customWidth="1"/>
    <col min="9" max="10" width="8.85546875" style="2" customWidth="1"/>
    <col min="11" max="11" width="15" style="2" customWidth="1"/>
    <col min="12" max="12" width="12.7109375" style="2" customWidth="1"/>
    <col min="13" max="13" width="12.140625" style="2" customWidth="1"/>
    <col min="14" max="14" width="11.85546875" style="2" customWidth="1"/>
    <col min="15" max="16384" width="9.140625" style="2"/>
  </cols>
  <sheetData>
    <row r="1" spans="1:14" ht="18" x14ac:dyDescent="0.25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14" ht="18" x14ac:dyDescent="0.25">
      <c r="A2" s="202" t="s">
        <v>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</row>
    <row r="3" spans="1:14" ht="3.75" customHeight="1" x14ac:dyDescent="0.25"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7.5" customHeight="1" x14ac:dyDescent="0.25"/>
    <row r="5" spans="1:14" ht="15" customHeight="1" x14ac:dyDescent="0.25">
      <c r="A5" s="194" t="s">
        <v>2</v>
      </c>
      <c r="B5" s="194" t="s">
        <v>3</v>
      </c>
      <c r="C5" s="194" t="s">
        <v>4</v>
      </c>
      <c r="D5" s="194"/>
      <c r="E5" s="194" t="s">
        <v>5</v>
      </c>
      <c r="F5" s="194" t="s">
        <v>6</v>
      </c>
      <c r="G5" s="194" t="s">
        <v>7</v>
      </c>
      <c r="H5" s="196" t="s">
        <v>8</v>
      </c>
      <c r="I5" s="197"/>
      <c r="J5" s="198"/>
      <c r="K5" s="194" t="s">
        <v>9</v>
      </c>
      <c r="L5" s="194" t="s">
        <v>10</v>
      </c>
      <c r="M5" s="194" t="s">
        <v>11</v>
      </c>
      <c r="N5" s="194" t="s">
        <v>12</v>
      </c>
    </row>
    <row r="6" spans="1:14" x14ac:dyDescent="0.25">
      <c r="A6" s="194"/>
      <c r="B6" s="194"/>
      <c r="C6" s="194" t="s">
        <v>13</v>
      </c>
      <c r="D6" s="194" t="s">
        <v>14</v>
      </c>
      <c r="E6" s="194"/>
      <c r="F6" s="194"/>
      <c r="G6" s="194"/>
      <c r="H6" s="194" t="s">
        <v>15</v>
      </c>
      <c r="I6" s="194" t="s">
        <v>16</v>
      </c>
      <c r="J6" s="194"/>
      <c r="K6" s="194"/>
      <c r="L6" s="194"/>
      <c r="M6" s="194"/>
      <c r="N6" s="194"/>
    </row>
    <row r="7" spans="1:14" ht="17.25" thickBot="1" x14ac:dyDescent="0.3">
      <c r="A7" s="195"/>
      <c r="B7" s="195"/>
      <c r="C7" s="195"/>
      <c r="D7" s="195"/>
      <c r="E7" s="195"/>
      <c r="F7" s="195"/>
      <c r="G7" s="195"/>
      <c r="H7" s="195"/>
      <c r="I7" s="3" t="s">
        <v>17</v>
      </c>
      <c r="J7" s="3" t="s">
        <v>4</v>
      </c>
      <c r="K7" s="195"/>
      <c r="L7" s="195"/>
      <c r="M7" s="195"/>
      <c r="N7" s="195"/>
    </row>
    <row r="8" spans="1:14" ht="18" thickTop="1" thickBot="1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</row>
    <row r="9" spans="1:14" ht="17.25" customHeight="1" thickTop="1" x14ac:dyDescent="0.25">
      <c r="A9" s="13">
        <v>1</v>
      </c>
      <c r="B9" s="16" t="s">
        <v>91</v>
      </c>
      <c r="C9" s="15" t="s">
        <v>89</v>
      </c>
      <c r="D9" s="5"/>
      <c r="E9" s="17">
        <v>950</v>
      </c>
      <c r="F9" s="5"/>
      <c r="G9" s="16" t="s">
        <v>42</v>
      </c>
      <c r="H9" s="5" t="s">
        <v>90</v>
      </c>
      <c r="I9" s="5"/>
      <c r="J9" s="5"/>
      <c r="K9" s="5" t="s">
        <v>92</v>
      </c>
      <c r="L9" s="16" t="s">
        <v>103</v>
      </c>
      <c r="M9" s="6"/>
      <c r="N9" s="5"/>
    </row>
    <row r="10" spans="1:14" x14ac:dyDescent="0.25">
      <c r="A10" s="13">
        <v>2</v>
      </c>
      <c r="B10" s="16" t="s">
        <v>21</v>
      </c>
      <c r="C10" s="15" t="s">
        <v>36</v>
      </c>
      <c r="D10" s="5"/>
      <c r="E10" s="17">
        <v>8350</v>
      </c>
      <c r="F10" s="5"/>
      <c r="G10" s="16" t="s">
        <v>43</v>
      </c>
      <c r="H10" s="5" t="s">
        <v>90</v>
      </c>
      <c r="I10" s="5"/>
      <c r="J10" s="5"/>
      <c r="K10" s="5" t="s">
        <v>93</v>
      </c>
      <c r="L10" s="16" t="s">
        <v>103</v>
      </c>
      <c r="M10" s="6"/>
      <c r="N10" s="5"/>
    </row>
    <row r="11" spans="1:14" x14ac:dyDescent="0.25">
      <c r="A11" s="13">
        <v>3</v>
      </c>
      <c r="B11" s="16" t="s">
        <v>21</v>
      </c>
      <c r="C11" s="15" t="s">
        <v>36</v>
      </c>
      <c r="D11" s="5"/>
      <c r="E11" s="17">
        <v>30500</v>
      </c>
      <c r="F11" s="5"/>
      <c r="G11" s="16" t="s">
        <v>44</v>
      </c>
      <c r="H11" s="5" t="s">
        <v>90</v>
      </c>
      <c r="I11" s="5"/>
      <c r="J11" s="5"/>
      <c r="K11" s="5" t="s">
        <v>93</v>
      </c>
      <c r="L11" s="16" t="s">
        <v>103</v>
      </c>
      <c r="M11" s="6"/>
      <c r="N11" s="5"/>
    </row>
    <row r="12" spans="1:14" x14ac:dyDescent="0.25">
      <c r="A12" s="13">
        <v>4</v>
      </c>
      <c r="B12" s="16" t="s">
        <v>21</v>
      </c>
      <c r="C12" s="15" t="s">
        <v>36</v>
      </c>
      <c r="D12" s="5"/>
      <c r="E12" s="17">
        <v>10070</v>
      </c>
      <c r="F12" s="5"/>
      <c r="G12" s="16" t="s">
        <v>45</v>
      </c>
      <c r="H12" s="5" t="s">
        <v>90</v>
      </c>
      <c r="I12" s="5"/>
      <c r="J12" s="5"/>
      <c r="K12" s="5" t="s">
        <v>93</v>
      </c>
      <c r="L12" s="16" t="s">
        <v>103</v>
      </c>
      <c r="M12" s="6"/>
      <c r="N12" s="5"/>
    </row>
    <row r="13" spans="1:14" x14ac:dyDescent="0.25">
      <c r="A13" s="13">
        <v>5</v>
      </c>
      <c r="B13" s="16" t="s">
        <v>21</v>
      </c>
      <c r="C13" s="15" t="s">
        <v>36</v>
      </c>
      <c r="D13" s="5"/>
      <c r="E13" s="17">
        <v>14500</v>
      </c>
      <c r="F13" s="5"/>
      <c r="G13" s="16" t="s">
        <v>46</v>
      </c>
      <c r="H13" s="5" t="s">
        <v>90</v>
      </c>
      <c r="I13" s="5"/>
      <c r="J13" s="5"/>
      <c r="K13" s="5" t="s">
        <v>93</v>
      </c>
      <c r="L13" s="16" t="s">
        <v>103</v>
      </c>
      <c r="M13" s="6"/>
      <c r="N13" s="5"/>
    </row>
    <row r="14" spans="1:14" x14ac:dyDescent="0.25">
      <c r="A14" s="13">
        <v>6</v>
      </c>
      <c r="B14" s="16" t="s">
        <v>21</v>
      </c>
      <c r="C14" s="15" t="s">
        <v>36</v>
      </c>
      <c r="D14" s="5"/>
      <c r="E14" s="17">
        <v>69750</v>
      </c>
      <c r="F14" s="5"/>
      <c r="G14" s="16" t="s">
        <v>46</v>
      </c>
      <c r="H14" s="5" t="s">
        <v>90</v>
      </c>
      <c r="I14" s="5"/>
      <c r="J14" s="5"/>
      <c r="K14" s="5" t="s">
        <v>93</v>
      </c>
      <c r="L14" s="16" t="s">
        <v>103</v>
      </c>
      <c r="M14" s="6"/>
      <c r="N14" s="5"/>
    </row>
    <row r="15" spans="1:14" x14ac:dyDescent="0.25">
      <c r="A15" s="13">
        <v>7</v>
      </c>
      <c r="B15" s="16" t="s">
        <v>21</v>
      </c>
      <c r="C15" s="15" t="s">
        <v>36</v>
      </c>
      <c r="D15" s="5"/>
      <c r="E15" s="17">
        <v>13200</v>
      </c>
      <c r="F15" s="5"/>
      <c r="G15" s="16" t="s">
        <v>47</v>
      </c>
      <c r="H15" s="5" t="s">
        <v>90</v>
      </c>
      <c r="I15" s="5"/>
      <c r="J15" s="5"/>
      <c r="K15" s="5" t="s">
        <v>93</v>
      </c>
      <c r="L15" s="16" t="s">
        <v>103</v>
      </c>
      <c r="M15" s="6"/>
      <c r="N15" s="5"/>
    </row>
    <row r="16" spans="1:14" x14ac:dyDescent="0.25">
      <c r="A16" s="13">
        <v>8</v>
      </c>
      <c r="B16" s="16" t="s">
        <v>21</v>
      </c>
      <c r="C16" s="15" t="s">
        <v>36</v>
      </c>
      <c r="D16" s="5"/>
      <c r="E16" s="17">
        <v>42120</v>
      </c>
      <c r="F16" s="5">
        <v>1964</v>
      </c>
      <c r="G16" s="16" t="s">
        <v>48</v>
      </c>
      <c r="H16" s="5" t="s">
        <v>90</v>
      </c>
      <c r="I16" s="5"/>
      <c r="J16" s="5"/>
      <c r="K16" s="5" t="s">
        <v>93</v>
      </c>
      <c r="L16" s="16" t="s">
        <v>102</v>
      </c>
      <c r="M16" s="6"/>
      <c r="N16" s="5"/>
    </row>
    <row r="17" spans="1:14" x14ac:dyDescent="0.25">
      <c r="A17" s="13">
        <v>9</v>
      </c>
      <c r="B17" s="16" t="s">
        <v>21</v>
      </c>
      <c r="C17" s="15" t="s">
        <v>36</v>
      </c>
      <c r="D17" s="5"/>
      <c r="E17" s="17">
        <v>16350</v>
      </c>
      <c r="F17" s="5"/>
      <c r="G17" s="16" t="s">
        <v>49</v>
      </c>
      <c r="H17" s="5" t="s">
        <v>90</v>
      </c>
      <c r="I17" s="5"/>
      <c r="J17" s="5"/>
      <c r="K17" s="5" t="s">
        <v>93</v>
      </c>
      <c r="L17" s="16" t="s">
        <v>103</v>
      </c>
      <c r="M17" s="6"/>
      <c r="N17" s="5"/>
    </row>
    <row r="18" spans="1:14" x14ac:dyDescent="0.25">
      <c r="A18" s="13">
        <v>10</v>
      </c>
      <c r="B18" s="16" t="s">
        <v>21</v>
      </c>
      <c r="C18" s="15" t="s">
        <v>36</v>
      </c>
      <c r="D18" s="5"/>
      <c r="E18" s="17">
        <v>8165</v>
      </c>
      <c r="F18" s="5">
        <v>1973</v>
      </c>
      <c r="G18" s="16" t="s">
        <v>50</v>
      </c>
      <c r="H18" s="5" t="s">
        <v>90</v>
      </c>
      <c r="I18" s="5"/>
      <c r="J18" s="5"/>
      <c r="K18" s="5" t="s">
        <v>93</v>
      </c>
      <c r="L18" s="16" t="s">
        <v>102</v>
      </c>
      <c r="M18" s="6"/>
      <c r="N18" s="5"/>
    </row>
    <row r="19" spans="1:14" x14ac:dyDescent="0.25">
      <c r="A19" s="13">
        <v>11</v>
      </c>
      <c r="B19" s="16" t="s">
        <v>21</v>
      </c>
      <c r="C19" s="15" t="s">
        <v>36</v>
      </c>
      <c r="D19" s="5"/>
      <c r="E19" s="17">
        <v>13740</v>
      </c>
      <c r="F19" s="5"/>
      <c r="G19" s="16" t="s">
        <v>51</v>
      </c>
      <c r="H19" s="5" t="s">
        <v>90</v>
      </c>
      <c r="I19" s="5"/>
      <c r="J19" s="5"/>
      <c r="K19" s="5" t="s">
        <v>93</v>
      </c>
      <c r="L19" s="16" t="s">
        <v>103</v>
      </c>
      <c r="M19" s="6"/>
      <c r="N19" s="5"/>
    </row>
    <row r="20" spans="1:14" x14ac:dyDescent="0.25">
      <c r="A20" s="13">
        <v>12</v>
      </c>
      <c r="B20" s="16" t="s">
        <v>22</v>
      </c>
      <c r="C20" s="15" t="s">
        <v>35</v>
      </c>
      <c r="D20" s="5"/>
      <c r="E20" s="17">
        <v>1000</v>
      </c>
      <c r="F20" s="5"/>
      <c r="G20" s="16" t="s">
        <v>52</v>
      </c>
      <c r="H20" s="5" t="s">
        <v>90</v>
      </c>
      <c r="I20" s="5"/>
      <c r="J20" s="5"/>
      <c r="K20" s="5" t="s">
        <v>94</v>
      </c>
      <c r="L20" s="16" t="s">
        <v>103</v>
      </c>
      <c r="M20" s="6"/>
      <c r="N20" s="5"/>
    </row>
    <row r="21" spans="1:14" x14ac:dyDescent="0.25">
      <c r="A21" s="13">
        <v>13</v>
      </c>
      <c r="B21" s="16" t="s">
        <v>22</v>
      </c>
      <c r="C21" s="15" t="s">
        <v>35</v>
      </c>
      <c r="D21" s="5"/>
      <c r="E21" s="17">
        <v>2300</v>
      </c>
      <c r="F21" s="5"/>
      <c r="G21" s="16" t="s">
        <v>53</v>
      </c>
      <c r="H21" s="5" t="s">
        <v>90</v>
      </c>
      <c r="I21" s="5"/>
      <c r="J21" s="5"/>
      <c r="K21" s="5" t="s">
        <v>94</v>
      </c>
      <c r="L21" s="16" t="s">
        <v>103</v>
      </c>
      <c r="M21" s="6"/>
      <c r="N21" s="5"/>
    </row>
    <row r="22" spans="1:14" x14ac:dyDescent="0.25">
      <c r="A22" s="13">
        <v>14</v>
      </c>
      <c r="B22" s="16" t="s">
        <v>22</v>
      </c>
      <c r="C22" s="15" t="s">
        <v>35</v>
      </c>
      <c r="D22" s="5"/>
      <c r="E22" s="17">
        <v>960</v>
      </c>
      <c r="F22" s="5"/>
      <c r="G22" s="16" t="s">
        <v>47</v>
      </c>
      <c r="H22" s="5" t="s">
        <v>90</v>
      </c>
      <c r="I22" s="5"/>
      <c r="J22" s="5"/>
      <c r="K22" s="5" t="s">
        <v>94</v>
      </c>
      <c r="L22" s="16" t="s">
        <v>103</v>
      </c>
      <c r="M22" s="6"/>
      <c r="N22" s="5"/>
    </row>
    <row r="23" spans="1:14" x14ac:dyDescent="0.25">
      <c r="A23" s="13">
        <v>15</v>
      </c>
      <c r="B23" s="16" t="s">
        <v>23</v>
      </c>
      <c r="C23" s="15" t="s">
        <v>39</v>
      </c>
      <c r="D23" s="5"/>
      <c r="E23" s="17">
        <v>2475</v>
      </c>
      <c r="F23" s="5"/>
      <c r="G23" s="16" t="s">
        <v>54</v>
      </c>
      <c r="H23" s="5" t="s">
        <v>90</v>
      </c>
      <c r="I23" s="5"/>
      <c r="J23" s="5"/>
      <c r="K23" s="5" t="s">
        <v>94</v>
      </c>
      <c r="L23" s="16" t="s">
        <v>103</v>
      </c>
      <c r="M23" s="6"/>
      <c r="N23" s="5"/>
    </row>
    <row r="24" spans="1:14" x14ac:dyDescent="0.25">
      <c r="A24" s="13">
        <v>16</v>
      </c>
      <c r="B24" s="16" t="s">
        <v>23</v>
      </c>
      <c r="C24" s="15" t="s">
        <v>39</v>
      </c>
      <c r="D24" s="5"/>
      <c r="E24" s="17">
        <v>2875</v>
      </c>
      <c r="F24" s="5"/>
      <c r="G24" s="16" t="s">
        <v>54</v>
      </c>
      <c r="H24" s="5" t="s">
        <v>90</v>
      </c>
      <c r="I24" s="5"/>
      <c r="J24" s="5"/>
      <c r="K24" s="5" t="s">
        <v>95</v>
      </c>
      <c r="L24" s="16" t="s">
        <v>103</v>
      </c>
      <c r="M24" s="6"/>
      <c r="N24" s="5"/>
    </row>
    <row r="25" spans="1:14" x14ac:dyDescent="0.25">
      <c r="A25" s="13">
        <v>17</v>
      </c>
      <c r="B25" s="16" t="s">
        <v>23</v>
      </c>
      <c r="C25" s="15" t="s">
        <v>39</v>
      </c>
      <c r="D25" s="5"/>
      <c r="E25" s="17">
        <v>4360</v>
      </c>
      <c r="F25" s="5"/>
      <c r="G25" s="16" t="s">
        <v>54</v>
      </c>
      <c r="H25" s="5" t="s">
        <v>90</v>
      </c>
      <c r="I25" s="5"/>
      <c r="J25" s="5"/>
      <c r="K25" s="5" t="s">
        <v>95</v>
      </c>
      <c r="L25" s="16" t="s">
        <v>103</v>
      </c>
      <c r="M25" s="6"/>
      <c r="N25" s="5"/>
    </row>
    <row r="26" spans="1:14" x14ac:dyDescent="0.25">
      <c r="A26" s="13">
        <v>18</v>
      </c>
      <c r="B26" s="16" t="s">
        <v>23</v>
      </c>
      <c r="C26" s="15" t="s">
        <v>39</v>
      </c>
      <c r="D26" s="5"/>
      <c r="E26" s="17">
        <v>4900</v>
      </c>
      <c r="F26" s="5"/>
      <c r="G26" s="16" t="s">
        <v>49</v>
      </c>
      <c r="H26" s="5" t="s">
        <v>90</v>
      </c>
      <c r="I26" s="5"/>
      <c r="J26" s="5"/>
      <c r="K26" s="5" t="s">
        <v>95</v>
      </c>
      <c r="L26" s="16" t="s">
        <v>103</v>
      </c>
      <c r="M26" s="6"/>
      <c r="N26" s="5"/>
    </row>
    <row r="27" spans="1:14" x14ac:dyDescent="0.25">
      <c r="A27" s="13">
        <v>19</v>
      </c>
      <c r="B27" s="16" t="s">
        <v>23</v>
      </c>
      <c r="C27" s="15" t="s">
        <v>39</v>
      </c>
      <c r="D27" s="5"/>
      <c r="E27" s="17">
        <v>2000</v>
      </c>
      <c r="F27" s="5"/>
      <c r="G27" s="16" t="s">
        <v>55</v>
      </c>
      <c r="H27" s="5" t="s">
        <v>90</v>
      </c>
      <c r="I27" s="5"/>
      <c r="J27" s="5"/>
      <c r="K27" s="5" t="s">
        <v>95</v>
      </c>
      <c r="L27" s="16" t="s">
        <v>103</v>
      </c>
      <c r="M27" s="6"/>
      <c r="N27" s="5"/>
    </row>
    <row r="28" spans="1:14" x14ac:dyDescent="0.25">
      <c r="A28" s="13">
        <v>20</v>
      </c>
      <c r="B28" s="16" t="s">
        <v>23</v>
      </c>
      <c r="C28" s="15" t="s">
        <v>39</v>
      </c>
      <c r="D28" s="5"/>
      <c r="E28" s="17">
        <v>2500</v>
      </c>
      <c r="F28" s="5"/>
      <c r="G28" s="16" t="s">
        <v>43</v>
      </c>
      <c r="H28" s="5" t="s">
        <v>90</v>
      </c>
      <c r="I28" s="5"/>
      <c r="J28" s="5"/>
      <c r="K28" s="5" t="s">
        <v>95</v>
      </c>
      <c r="L28" s="16" t="s">
        <v>103</v>
      </c>
      <c r="M28" s="6"/>
      <c r="N28" s="5"/>
    </row>
    <row r="29" spans="1:14" x14ac:dyDescent="0.25">
      <c r="A29" s="13">
        <v>21</v>
      </c>
      <c r="B29" s="18" t="s">
        <v>24</v>
      </c>
      <c r="C29" s="15" t="s">
        <v>37</v>
      </c>
      <c r="D29" s="5"/>
      <c r="E29" s="17">
        <v>1750</v>
      </c>
      <c r="F29" s="5"/>
      <c r="G29" s="16" t="s">
        <v>56</v>
      </c>
      <c r="H29" s="5" t="s">
        <v>90</v>
      </c>
      <c r="I29" s="5"/>
      <c r="J29" s="5"/>
      <c r="K29" s="5" t="s">
        <v>96</v>
      </c>
      <c r="L29" s="16" t="s">
        <v>103</v>
      </c>
      <c r="M29" s="6"/>
      <c r="N29" s="5"/>
    </row>
    <row r="30" spans="1:14" x14ac:dyDescent="0.25">
      <c r="A30" s="13">
        <v>22</v>
      </c>
      <c r="B30" s="18" t="s">
        <v>24</v>
      </c>
      <c r="C30" s="15" t="s">
        <v>37</v>
      </c>
      <c r="D30" s="5"/>
      <c r="E30" s="17">
        <v>2550</v>
      </c>
      <c r="F30" s="5"/>
      <c r="G30" s="16" t="s">
        <v>57</v>
      </c>
      <c r="H30" s="5" t="s">
        <v>90</v>
      </c>
      <c r="I30" s="5"/>
      <c r="J30" s="5"/>
      <c r="K30" s="5" t="s">
        <v>96</v>
      </c>
      <c r="L30" s="16" t="s">
        <v>103</v>
      </c>
      <c r="M30" s="6"/>
      <c r="N30" s="5"/>
    </row>
    <row r="31" spans="1:14" x14ac:dyDescent="0.25">
      <c r="A31" s="13">
        <v>23</v>
      </c>
      <c r="B31" s="18" t="s">
        <v>25</v>
      </c>
      <c r="C31" s="15" t="s">
        <v>37</v>
      </c>
      <c r="D31" s="5"/>
      <c r="E31" s="17">
        <v>1250</v>
      </c>
      <c r="F31" s="5"/>
      <c r="G31" s="16" t="s">
        <v>58</v>
      </c>
      <c r="H31" s="5" t="s">
        <v>90</v>
      </c>
      <c r="I31" s="5"/>
      <c r="J31" s="5"/>
      <c r="K31" s="5" t="s">
        <v>96</v>
      </c>
      <c r="L31" s="16" t="s">
        <v>103</v>
      </c>
      <c r="M31" s="6"/>
      <c r="N31" s="5"/>
    </row>
    <row r="32" spans="1:14" x14ac:dyDescent="0.25">
      <c r="A32" s="13">
        <v>24</v>
      </c>
      <c r="B32" s="18" t="s">
        <v>25</v>
      </c>
      <c r="C32" s="15" t="s">
        <v>37</v>
      </c>
      <c r="D32" s="5"/>
      <c r="E32" s="17">
        <v>1109</v>
      </c>
      <c r="F32" s="5"/>
      <c r="G32" s="16" t="s">
        <v>58</v>
      </c>
      <c r="H32" s="5" t="s">
        <v>90</v>
      </c>
      <c r="I32" s="5"/>
      <c r="J32" s="5"/>
      <c r="K32" s="5" t="s">
        <v>96</v>
      </c>
      <c r="L32" s="16" t="s">
        <v>103</v>
      </c>
      <c r="M32" s="6"/>
      <c r="N32" s="5"/>
    </row>
    <row r="33" spans="1:14" x14ac:dyDescent="0.25">
      <c r="A33" s="13">
        <v>25</v>
      </c>
      <c r="B33" s="16" t="s">
        <v>26</v>
      </c>
      <c r="C33" s="15" t="s">
        <v>37</v>
      </c>
      <c r="D33" s="5"/>
      <c r="E33" s="17">
        <v>3360</v>
      </c>
      <c r="F33" s="5"/>
      <c r="G33" s="16" t="s">
        <v>57</v>
      </c>
      <c r="H33" s="5" t="s">
        <v>90</v>
      </c>
      <c r="I33" s="5"/>
      <c r="J33" s="5"/>
      <c r="K33" s="5" t="s">
        <v>96</v>
      </c>
      <c r="L33" s="16" t="s">
        <v>103</v>
      </c>
      <c r="M33" s="6"/>
      <c r="N33" s="5"/>
    </row>
    <row r="34" spans="1:14" x14ac:dyDescent="0.25">
      <c r="A34" s="13">
        <v>26</v>
      </c>
      <c r="B34" s="16" t="s">
        <v>27</v>
      </c>
      <c r="C34" s="15" t="s">
        <v>37</v>
      </c>
      <c r="D34" s="5"/>
      <c r="E34" s="17">
        <v>1500</v>
      </c>
      <c r="F34" s="5">
        <v>1985</v>
      </c>
      <c r="G34" s="16" t="s">
        <v>59</v>
      </c>
      <c r="H34" s="5" t="s">
        <v>90</v>
      </c>
      <c r="I34" s="5"/>
      <c r="J34" s="5"/>
      <c r="K34" s="5" t="s">
        <v>96</v>
      </c>
      <c r="L34" s="16" t="s">
        <v>102</v>
      </c>
      <c r="M34" s="6"/>
      <c r="N34" s="5"/>
    </row>
    <row r="35" spans="1:14" x14ac:dyDescent="0.25">
      <c r="A35" s="13">
        <v>27</v>
      </c>
      <c r="B35" s="19" t="s">
        <v>28</v>
      </c>
      <c r="C35" s="15" t="s">
        <v>37</v>
      </c>
      <c r="D35" s="5"/>
      <c r="E35" s="17">
        <v>900</v>
      </c>
      <c r="F35" s="5"/>
      <c r="G35" s="16" t="s">
        <v>49</v>
      </c>
      <c r="H35" s="5" t="s">
        <v>90</v>
      </c>
      <c r="I35" s="5"/>
      <c r="J35" s="5"/>
      <c r="K35" s="5" t="s">
        <v>96</v>
      </c>
      <c r="L35" s="16" t="s">
        <v>103</v>
      </c>
      <c r="M35" s="6"/>
      <c r="N35" s="5"/>
    </row>
    <row r="36" spans="1:14" x14ac:dyDescent="0.25">
      <c r="A36" s="13">
        <v>28</v>
      </c>
      <c r="B36" s="16" t="s">
        <v>26</v>
      </c>
      <c r="C36" s="15" t="s">
        <v>37</v>
      </c>
      <c r="D36" s="5"/>
      <c r="E36" s="17">
        <v>700</v>
      </c>
      <c r="F36" s="5">
        <v>1986</v>
      </c>
      <c r="G36" s="16" t="s">
        <v>60</v>
      </c>
      <c r="H36" s="5" t="s">
        <v>90</v>
      </c>
      <c r="I36" s="5"/>
      <c r="J36" s="5"/>
      <c r="K36" s="5" t="s">
        <v>96</v>
      </c>
      <c r="L36" s="16" t="s">
        <v>101</v>
      </c>
      <c r="M36" s="6"/>
      <c r="N36" s="5"/>
    </row>
    <row r="37" spans="1:14" x14ac:dyDescent="0.25">
      <c r="A37" s="13">
        <v>29</v>
      </c>
      <c r="B37" s="16" t="s">
        <v>29</v>
      </c>
      <c r="C37" s="15" t="s">
        <v>37</v>
      </c>
      <c r="D37" s="5"/>
      <c r="E37" s="17">
        <v>5460</v>
      </c>
      <c r="F37" s="5">
        <v>1982</v>
      </c>
      <c r="G37" s="16" t="s">
        <v>51</v>
      </c>
      <c r="H37" s="5" t="s">
        <v>90</v>
      </c>
      <c r="I37" s="5"/>
      <c r="J37" s="5"/>
      <c r="K37" s="5" t="s">
        <v>96</v>
      </c>
      <c r="L37" s="16" t="s">
        <v>102</v>
      </c>
      <c r="M37" s="6"/>
      <c r="N37" s="5"/>
    </row>
    <row r="38" spans="1:14" x14ac:dyDescent="0.25">
      <c r="A38" s="13">
        <v>30</v>
      </c>
      <c r="B38" s="16" t="s">
        <v>29</v>
      </c>
      <c r="C38" s="15" t="s">
        <v>37</v>
      </c>
      <c r="D38" s="5"/>
      <c r="E38" s="17">
        <v>3350</v>
      </c>
      <c r="F38" s="5">
        <v>1982</v>
      </c>
      <c r="G38" s="16" t="s">
        <v>51</v>
      </c>
      <c r="H38" s="5" t="s">
        <v>90</v>
      </c>
      <c r="I38" s="5"/>
      <c r="J38" s="5"/>
      <c r="K38" s="5" t="s">
        <v>96</v>
      </c>
      <c r="L38" s="16" t="s">
        <v>102</v>
      </c>
      <c r="M38" s="6"/>
      <c r="N38" s="5"/>
    </row>
    <row r="39" spans="1:14" ht="15.75" customHeight="1" x14ac:dyDescent="0.25">
      <c r="A39" s="13">
        <v>31</v>
      </c>
      <c r="B39" s="18" t="s">
        <v>30</v>
      </c>
      <c r="C39" s="15" t="s">
        <v>38</v>
      </c>
      <c r="D39" s="5"/>
      <c r="E39" s="17">
        <v>4750</v>
      </c>
      <c r="F39" s="5"/>
      <c r="G39" s="16" t="s">
        <v>61</v>
      </c>
      <c r="H39" s="5" t="s">
        <v>90</v>
      </c>
      <c r="I39" s="5"/>
      <c r="J39" s="5"/>
      <c r="K39" s="5" t="s">
        <v>97</v>
      </c>
      <c r="L39" s="16" t="s">
        <v>103</v>
      </c>
      <c r="M39" s="6"/>
      <c r="N39" s="5"/>
    </row>
    <row r="40" spans="1:14" ht="21" customHeight="1" x14ac:dyDescent="0.25">
      <c r="A40" s="194" t="s">
        <v>2</v>
      </c>
      <c r="B40" s="194" t="s">
        <v>3</v>
      </c>
      <c r="C40" s="194" t="s">
        <v>4</v>
      </c>
      <c r="D40" s="194"/>
      <c r="E40" s="194" t="s">
        <v>5</v>
      </c>
      <c r="F40" s="194" t="s">
        <v>6</v>
      </c>
      <c r="G40" s="194" t="s">
        <v>7</v>
      </c>
      <c r="H40" s="196" t="s">
        <v>8</v>
      </c>
      <c r="I40" s="197"/>
      <c r="J40" s="198"/>
      <c r="K40" s="194" t="s">
        <v>9</v>
      </c>
      <c r="L40" s="194" t="s">
        <v>10</v>
      </c>
      <c r="M40" s="194" t="s">
        <v>11</v>
      </c>
      <c r="N40" s="194" t="s">
        <v>12</v>
      </c>
    </row>
    <row r="41" spans="1:14" ht="17.25" customHeight="1" x14ac:dyDescent="0.25">
      <c r="A41" s="194"/>
      <c r="B41" s="194"/>
      <c r="C41" s="194" t="s">
        <v>13</v>
      </c>
      <c r="D41" s="194" t="s">
        <v>14</v>
      </c>
      <c r="E41" s="194"/>
      <c r="F41" s="194"/>
      <c r="G41" s="194"/>
      <c r="H41" s="194" t="s">
        <v>15</v>
      </c>
      <c r="I41" s="194" t="s">
        <v>16</v>
      </c>
      <c r="J41" s="194"/>
      <c r="K41" s="194"/>
      <c r="L41" s="194"/>
      <c r="M41" s="194"/>
      <c r="N41" s="194"/>
    </row>
    <row r="42" spans="1:14" ht="17.25" thickBot="1" x14ac:dyDescent="0.3">
      <c r="A42" s="195"/>
      <c r="B42" s="195"/>
      <c r="C42" s="195"/>
      <c r="D42" s="195"/>
      <c r="E42" s="195"/>
      <c r="F42" s="195"/>
      <c r="G42" s="195"/>
      <c r="H42" s="195"/>
      <c r="I42" s="3" t="s">
        <v>17</v>
      </c>
      <c r="J42" s="3" t="s">
        <v>4</v>
      </c>
      <c r="K42" s="195"/>
      <c r="L42" s="195"/>
      <c r="M42" s="195"/>
      <c r="N42" s="195"/>
    </row>
    <row r="43" spans="1:14" ht="18" thickTop="1" thickBot="1" x14ac:dyDescent="0.3">
      <c r="A43" s="4">
        <v>1</v>
      </c>
      <c r="B43" s="4">
        <v>2</v>
      </c>
      <c r="C43" s="4">
        <v>3</v>
      </c>
      <c r="D43" s="4">
        <v>4</v>
      </c>
      <c r="E43" s="4">
        <v>5</v>
      </c>
      <c r="F43" s="4">
        <v>6</v>
      </c>
      <c r="G43" s="4">
        <v>7</v>
      </c>
      <c r="H43" s="4">
        <v>8</v>
      </c>
      <c r="I43" s="4">
        <v>9</v>
      </c>
      <c r="J43" s="4">
        <v>10</v>
      </c>
      <c r="K43" s="4">
        <v>11</v>
      </c>
      <c r="L43" s="4">
        <v>12</v>
      </c>
      <c r="M43" s="4">
        <v>13</v>
      </c>
      <c r="N43" s="4">
        <v>14</v>
      </c>
    </row>
    <row r="44" spans="1:14" ht="17.25" thickTop="1" x14ac:dyDescent="0.25">
      <c r="A44" s="13">
        <v>32</v>
      </c>
      <c r="B44" s="16" t="s">
        <v>31</v>
      </c>
      <c r="C44" s="13" t="s">
        <v>37</v>
      </c>
      <c r="D44" s="5"/>
      <c r="E44" s="17">
        <v>1700</v>
      </c>
      <c r="F44" s="5"/>
      <c r="G44" s="16" t="s">
        <v>57</v>
      </c>
      <c r="H44" s="5" t="s">
        <v>90</v>
      </c>
      <c r="I44" s="5"/>
      <c r="J44" s="5"/>
      <c r="K44" s="5" t="s">
        <v>98</v>
      </c>
      <c r="L44" s="16" t="s">
        <v>103</v>
      </c>
      <c r="M44" s="6"/>
      <c r="N44" s="5"/>
    </row>
    <row r="45" spans="1:14" x14ac:dyDescent="0.25">
      <c r="A45" s="13">
        <v>33</v>
      </c>
      <c r="B45" s="16" t="s">
        <v>32</v>
      </c>
      <c r="C45" s="13" t="s">
        <v>40</v>
      </c>
      <c r="D45" s="5"/>
      <c r="E45" s="17">
        <v>500</v>
      </c>
      <c r="F45" s="5"/>
      <c r="G45" s="16" t="s">
        <v>56</v>
      </c>
      <c r="H45" s="5" t="s">
        <v>90</v>
      </c>
      <c r="I45" s="5"/>
      <c r="J45" s="5"/>
      <c r="K45" s="5" t="s">
        <v>99</v>
      </c>
      <c r="L45" s="16" t="s">
        <v>103</v>
      </c>
      <c r="M45" s="6"/>
      <c r="N45" s="5"/>
    </row>
    <row r="46" spans="1:14" x14ac:dyDescent="0.25">
      <c r="A46" s="13">
        <v>34</v>
      </c>
      <c r="B46" s="16" t="s">
        <v>32</v>
      </c>
      <c r="C46" s="13" t="s">
        <v>40</v>
      </c>
      <c r="D46" s="5"/>
      <c r="E46" s="17">
        <v>2500</v>
      </c>
      <c r="F46" s="5"/>
      <c r="G46" s="16" t="s">
        <v>49</v>
      </c>
      <c r="H46" s="5" t="s">
        <v>90</v>
      </c>
      <c r="I46" s="5"/>
      <c r="J46" s="5"/>
      <c r="K46" s="5" t="s">
        <v>99</v>
      </c>
      <c r="L46" s="16" t="s">
        <v>103</v>
      </c>
      <c r="M46" s="6"/>
      <c r="N46" s="5"/>
    </row>
    <row r="47" spans="1:14" x14ac:dyDescent="0.25">
      <c r="A47" s="13">
        <v>35</v>
      </c>
      <c r="B47" s="16" t="s">
        <v>33</v>
      </c>
      <c r="C47" s="13" t="s">
        <v>37</v>
      </c>
      <c r="D47" s="5"/>
      <c r="E47" s="17">
        <v>700</v>
      </c>
      <c r="F47" s="5"/>
      <c r="G47" s="16" t="s">
        <v>49</v>
      </c>
      <c r="H47" s="5" t="s">
        <v>90</v>
      </c>
      <c r="I47" s="5"/>
      <c r="J47" s="5"/>
      <c r="K47" s="5" t="s">
        <v>100</v>
      </c>
      <c r="L47" s="16" t="s">
        <v>103</v>
      </c>
      <c r="M47" s="6"/>
      <c r="N47" s="5"/>
    </row>
    <row r="48" spans="1:14" x14ac:dyDescent="0.25">
      <c r="A48" s="13">
        <v>36</v>
      </c>
      <c r="B48" s="16" t="s">
        <v>34</v>
      </c>
      <c r="C48" s="13" t="s">
        <v>41</v>
      </c>
      <c r="D48" s="5"/>
      <c r="E48" s="17">
        <v>5350</v>
      </c>
      <c r="F48" s="5"/>
      <c r="G48" s="16" t="s">
        <v>62</v>
      </c>
      <c r="H48" s="5" t="s">
        <v>90</v>
      </c>
      <c r="I48" s="5"/>
      <c r="J48" s="5"/>
      <c r="K48" s="5" t="s">
        <v>34</v>
      </c>
      <c r="L48" s="16" t="s">
        <v>103</v>
      </c>
      <c r="M48" s="6"/>
      <c r="N48" s="5"/>
    </row>
    <row r="49" spans="1:14" x14ac:dyDescent="0.25">
      <c r="A49" s="13">
        <v>37</v>
      </c>
      <c r="B49" s="16" t="s">
        <v>34</v>
      </c>
      <c r="C49" s="13" t="s">
        <v>41</v>
      </c>
      <c r="D49" s="5"/>
      <c r="E49" s="17">
        <v>5800</v>
      </c>
      <c r="F49" s="5"/>
      <c r="G49" s="16" t="s">
        <v>63</v>
      </c>
      <c r="H49" s="5" t="s">
        <v>90</v>
      </c>
      <c r="I49" s="5"/>
      <c r="J49" s="5"/>
      <c r="K49" s="5" t="s">
        <v>34</v>
      </c>
      <c r="L49" s="16" t="s">
        <v>103</v>
      </c>
      <c r="M49" s="6"/>
      <c r="N49" s="5"/>
    </row>
    <row r="50" spans="1:14" x14ac:dyDescent="0.25">
      <c r="A50" s="13">
        <v>38</v>
      </c>
      <c r="B50" s="16" t="s">
        <v>34</v>
      </c>
      <c r="C50" s="13" t="s">
        <v>41</v>
      </c>
      <c r="D50" s="5"/>
      <c r="E50" s="17">
        <v>380</v>
      </c>
      <c r="F50" s="5"/>
      <c r="G50" s="16" t="s">
        <v>63</v>
      </c>
      <c r="H50" s="5" t="s">
        <v>90</v>
      </c>
      <c r="I50" s="5"/>
      <c r="J50" s="5"/>
      <c r="K50" s="5" t="s">
        <v>34</v>
      </c>
      <c r="L50" s="16" t="s">
        <v>103</v>
      </c>
      <c r="M50" s="6"/>
      <c r="N50" s="5"/>
    </row>
    <row r="51" spans="1:14" x14ac:dyDescent="0.25">
      <c r="A51" s="13">
        <v>39</v>
      </c>
      <c r="B51" s="16" t="s">
        <v>34</v>
      </c>
      <c r="C51" s="13" t="s">
        <v>41</v>
      </c>
      <c r="D51" s="5"/>
      <c r="E51" s="17">
        <v>4900</v>
      </c>
      <c r="F51" s="5"/>
      <c r="G51" s="16" t="s">
        <v>63</v>
      </c>
      <c r="H51" s="5" t="s">
        <v>90</v>
      </c>
      <c r="I51" s="5"/>
      <c r="J51" s="5"/>
      <c r="K51" s="5" t="s">
        <v>34</v>
      </c>
      <c r="L51" s="16" t="s">
        <v>103</v>
      </c>
      <c r="M51" s="6"/>
      <c r="N51" s="5"/>
    </row>
    <row r="52" spans="1:14" x14ac:dyDescent="0.25">
      <c r="A52" s="13">
        <v>40</v>
      </c>
      <c r="B52" s="16" t="s">
        <v>34</v>
      </c>
      <c r="C52" s="13" t="s">
        <v>41</v>
      </c>
      <c r="D52" s="5"/>
      <c r="E52" s="17">
        <v>1700</v>
      </c>
      <c r="F52" s="5"/>
      <c r="G52" s="16" t="s">
        <v>63</v>
      </c>
      <c r="H52" s="5" t="s">
        <v>90</v>
      </c>
      <c r="I52" s="5"/>
      <c r="J52" s="5"/>
      <c r="K52" s="5" t="s">
        <v>34</v>
      </c>
      <c r="L52" s="16" t="s">
        <v>103</v>
      </c>
      <c r="M52" s="6"/>
      <c r="N52" s="5"/>
    </row>
    <row r="53" spans="1:14" x14ac:dyDescent="0.25">
      <c r="A53" s="13">
        <v>41</v>
      </c>
      <c r="B53" s="16" t="s">
        <v>34</v>
      </c>
      <c r="C53" s="13" t="s">
        <v>41</v>
      </c>
      <c r="D53" s="5"/>
      <c r="E53" s="17">
        <v>1700</v>
      </c>
      <c r="F53" s="5"/>
      <c r="G53" s="16" t="s">
        <v>63</v>
      </c>
      <c r="H53" s="5" t="s">
        <v>90</v>
      </c>
      <c r="I53" s="5"/>
      <c r="J53" s="5"/>
      <c r="K53" s="5" t="s">
        <v>34</v>
      </c>
      <c r="L53" s="16" t="s">
        <v>103</v>
      </c>
      <c r="M53" s="6"/>
      <c r="N53" s="5"/>
    </row>
    <row r="54" spans="1:14" x14ac:dyDescent="0.25">
      <c r="A54" s="13">
        <v>42</v>
      </c>
      <c r="B54" s="16" t="s">
        <v>34</v>
      </c>
      <c r="C54" s="13" t="s">
        <v>41</v>
      </c>
      <c r="D54" s="5"/>
      <c r="E54" s="17">
        <v>7550</v>
      </c>
      <c r="F54" s="5"/>
      <c r="G54" s="16" t="s">
        <v>64</v>
      </c>
      <c r="H54" s="5" t="s">
        <v>90</v>
      </c>
      <c r="I54" s="5"/>
      <c r="J54" s="5"/>
      <c r="K54" s="5" t="s">
        <v>34</v>
      </c>
      <c r="L54" s="16" t="s">
        <v>103</v>
      </c>
      <c r="M54" s="6"/>
      <c r="N54" s="5"/>
    </row>
    <row r="55" spans="1:14" x14ac:dyDescent="0.25">
      <c r="A55" s="13">
        <v>43</v>
      </c>
      <c r="B55" s="16" t="s">
        <v>34</v>
      </c>
      <c r="C55" s="13" t="s">
        <v>41</v>
      </c>
      <c r="D55" s="5"/>
      <c r="E55" s="17">
        <v>950</v>
      </c>
      <c r="F55" s="5"/>
      <c r="G55" s="16" t="s">
        <v>64</v>
      </c>
      <c r="H55" s="5" t="s">
        <v>90</v>
      </c>
      <c r="I55" s="5"/>
      <c r="J55" s="5"/>
      <c r="K55" s="5" t="s">
        <v>34</v>
      </c>
      <c r="L55" s="16" t="s">
        <v>103</v>
      </c>
      <c r="M55" s="6"/>
      <c r="N55" s="5"/>
    </row>
    <row r="56" spans="1:14" x14ac:dyDescent="0.25">
      <c r="A56" s="13">
        <v>44</v>
      </c>
      <c r="B56" s="16" t="s">
        <v>34</v>
      </c>
      <c r="C56" s="13" t="s">
        <v>41</v>
      </c>
      <c r="D56" s="5"/>
      <c r="E56" s="17">
        <v>2100</v>
      </c>
      <c r="F56" s="5"/>
      <c r="G56" s="16" t="s">
        <v>65</v>
      </c>
      <c r="H56" s="5" t="s">
        <v>90</v>
      </c>
      <c r="I56" s="5"/>
      <c r="J56" s="5"/>
      <c r="K56" s="5" t="s">
        <v>34</v>
      </c>
      <c r="L56" s="16" t="s">
        <v>103</v>
      </c>
      <c r="M56" s="6"/>
      <c r="N56" s="5"/>
    </row>
    <row r="57" spans="1:14" x14ac:dyDescent="0.25">
      <c r="A57" s="13">
        <v>45</v>
      </c>
      <c r="B57" s="16" t="s">
        <v>34</v>
      </c>
      <c r="C57" s="13" t="s">
        <v>41</v>
      </c>
      <c r="D57" s="5"/>
      <c r="E57" s="17">
        <v>1100</v>
      </c>
      <c r="F57" s="5"/>
      <c r="G57" s="16" t="s">
        <v>65</v>
      </c>
      <c r="H57" s="5" t="s">
        <v>90</v>
      </c>
      <c r="I57" s="5"/>
      <c r="J57" s="5"/>
      <c r="K57" s="5" t="s">
        <v>34</v>
      </c>
      <c r="L57" s="16" t="s">
        <v>103</v>
      </c>
      <c r="M57" s="6"/>
      <c r="N57" s="5"/>
    </row>
    <row r="58" spans="1:14" x14ac:dyDescent="0.25">
      <c r="A58" s="13">
        <v>46</v>
      </c>
      <c r="B58" s="16" t="s">
        <v>34</v>
      </c>
      <c r="C58" s="13" t="s">
        <v>41</v>
      </c>
      <c r="D58" s="5"/>
      <c r="E58" s="17">
        <v>6700</v>
      </c>
      <c r="F58" s="5"/>
      <c r="G58" s="16" t="s">
        <v>66</v>
      </c>
      <c r="H58" s="5" t="s">
        <v>90</v>
      </c>
      <c r="I58" s="5"/>
      <c r="J58" s="5"/>
      <c r="K58" s="5" t="s">
        <v>34</v>
      </c>
      <c r="L58" s="16" t="s">
        <v>103</v>
      </c>
      <c r="M58" s="6"/>
      <c r="N58" s="5"/>
    </row>
    <row r="59" spans="1:14" x14ac:dyDescent="0.25">
      <c r="A59" s="13">
        <v>47</v>
      </c>
      <c r="B59" s="16" t="s">
        <v>34</v>
      </c>
      <c r="C59" s="13" t="s">
        <v>41</v>
      </c>
      <c r="D59" s="5"/>
      <c r="E59" s="17">
        <v>6950</v>
      </c>
      <c r="F59" s="5"/>
      <c r="G59" s="16" t="s">
        <v>67</v>
      </c>
      <c r="H59" s="5" t="s">
        <v>90</v>
      </c>
      <c r="I59" s="5"/>
      <c r="J59" s="5"/>
      <c r="K59" s="5" t="s">
        <v>34</v>
      </c>
      <c r="L59" s="16" t="s">
        <v>103</v>
      </c>
      <c r="M59" s="6"/>
      <c r="N59" s="5"/>
    </row>
    <row r="60" spans="1:14" x14ac:dyDescent="0.25">
      <c r="A60" s="13">
        <v>48</v>
      </c>
      <c r="B60" s="16" t="s">
        <v>34</v>
      </c>
      <c r="C60" s="13" t="s">
        <v>41</v>
      </c>
      <c r="D60" s="5"/>
      <c r="E60" s="17">
        <v>1250</v>
      </c>
      <c r="F60" s="5"/>
      <c r="G60" s="16" t="s">
        <v>68</v>
      </c>
      <c r="H60" s="5" t="s">
        <v>90</v>
      </c>
      <c r="I60" s="5"/>
      <c r="J60" s="5"/>
      <c r="K60" s="5" t="s">
        <v>34</v>
      </c>
      <c r="L60" s="16" t="s">
        <v>103</v>
      </c>
      <c r="M60" s="6"/>
      <c r="N60" s="5"/>
    </row>
    <row r="61" spans="1:14" x14ac:dyDescent="0.25">
      <c r="A61" s="13">
        <v>49</v>
      </c>
      <c r="B61" s="16" t="s">
        <v>34</v>
      </c>
      <c r="C61" s="13" t="s">
        <v>41</v>
      </c>
      <c r="D61" s="5"/>
      <c r="E61" s="17">
        <v>1000</v>
      </c>
      <c r="F61" s="5"/>
      <c r="G61" s="16" t="s">
        <v>69</v>
      </c>
      <c r="H61" s="5" t="s">
        <v>90</v>
      </c>
      <c r="I61" s="5"/>
      <c r="J61" s="5"/>
      <c r="K61" s="5" t="s">
        <v>34</v>
      </c>
      <c r="L61" s="16" t="s">
        <v>103</v>
      </c>
      <c r="M61" s="6"/>
      <c r="N61" s="5"/>
    </row>
    <row r="62" spans="1:14" x14ac:dyDescent="0.25">
      <c r="A62" s="13">
        <v>50</v>
      </c>
      <c r="B62" s="16" t="s">
        <v>34</v>
      </c>
      <c r="C62" s="13" t="s">
        <v>41</v>
      </c>
      <c r="D62" s="5"/>
      <c r="E62" s="17">
        <v>1250</v>
      </c>
      <c r="F62" s="5"/>
      <c r="G62" s="16" t="s">
        <v>70</v>
      </c>
      <c r="H62" s="5" t="s">
        <v>90</v>
      </c>
      <c r="I62" s="5"/>
      <c r="J62" s="5"/>
      <c r="K62" s="5" t="s">
        <v>34</v>
      </c>
      <c r="L62" s="16" t="s">
        <v>103</v>
      </c>
      <c r="M62" s="6"/>
      <c r="N62" s="5"/>
    </row>
    <row r="63" spans="1:14" x14ac:dyDescent="0.25">
      <c r="A63" s="13">
        <v>51</v>
      </c>
      <c r="B63" s="16" t="s">
        <v>34</v>
      </c>
      <c r="C63" s="13" t="s">
        <v>41</v>
      </c>
      <c r="D63" s="5"/>
      <c r="E63" s="17">
        <v>3000</v>
      </c>
      <c r="F63" s="5"/>
      <c r="G63" s="16" t="s">
        <v>71</v>
      </c>
      <c r="H63" s="5" t="s">
        <v>90</v>
      </c>
      <c r="I63" s="5"/>
      <c r="J63" s="5"/>
      <c r="K63" s="5" t="s">
        <v>34</v>
      </c>
      <c r="L63" s="16" t="s">
        <v>103</v>
      </c>
      <c r="M63" s="6"/>
      <c r="N63" s="5"/>
    </row>
    <row r="64" spans="1:14" x14ac:dyDescent="0.25">
      <c r="A64" s="13">
        <v>52</v>
      </c>
      <c r="B64" s="16" t="s">
        <v>34</v>
      </c>
      <c r="C64" s="13" t="s">
        <v>41</v>
      </c>
      <c r="D64" s="5"/>
      <c r="E64" s="17">
        <v>8500</v>
      </c>
      <c r="F64" s="5"/>
      <c r="G64" s="16" t="s">
        <v>72</v>
      </c>
      <c r="H64" s="5" t="s">
        <v>90</v>
      </c>
      <c r="I64" s="5"/>
      <c r="J64" s="5"/>
      <c r="K64" s="5" t="s">
        <v>34</v>
      </c>
      <c r="L64" s="16" t="s">
        <v>103</v>
      </c>
      <c r="M64" s="6"/>
      <c r="N64" s="5"/>
    </row>
    <row r="65" spans="1:14" x14ac:dyDescent="0.25">
      <c r="A65" s="13">
        <v>53</v>
      </c>
      <c r="B65" s="16" t="s">
        <v>34</v>
      </c>
      <c r="C65" s="13" t="s">
        <v>41</v>
      </c>
      <c r="D65" s="5"/>
      <c r="E65" s="17">
        <v>3000</v>
      </c>
      <c r="F65" s="5"/>
      <c r="G65" s="16" t="s">
        <v>72</v>
      </c>
      <c r="H65" s="5" t="s">
        <v>90</v>
      </c>
      <c r="I65" s="5"/>
      <c r="J65" s="5"/>
      <c r="K65" s="5" t="s">
        <v>34</v>
      </c>
      <c r="L65" s="16" t="s">
        <v>103</v>
      </c>
      <c r="M65" s="6"/>
      <c r="N65" s="5"/>
    </row>
    <row r="66" spans="1:14" x14ac:dyDescent="0.25">
      <c r="A66" s="13">
        <v>54</v>
      </c>
      <c r="B66" s="16" t="s">
        <v>34</v>
      </c>
      <c r="C66" s="13" t="s">
        <v>41</v>
      </c>
      <c r="D66" s="5"/>
      <c r="E66" s="17">
        <v>5650</v>
      </c>
      <c r="F66" s="5"/>
      <c r="G66" s="16" t="s">
        <v>72</v>
      </c>
      <c r="H66" s="5" t="s">
        <v>90</v>
      </c>
      <c r="I66" s="5"/>
      <c r="J66" s="5"/>
      <c r="K66" s="5" t="s">
        <v>34</v>
      </c>
      <c r="L66" s="16" t="s">
        <v>103</v>
      </c>
      <c r="M66" s="6"/>
      <c r="N66" s="5"/>
    </row>
    <row r="67" spans="1:14" x14ac:dyDescent="0.25">
      <c r="A67" s="13">
        <v>55</v>
      </c>
      <c r="B67" s="16" t="s">
        <v>34</v>
      </c>
      <c r="C67" s="13" t="s">
        <v>41</v>
      </c>
      <c r="D67" s="5"/>
      <c r="E67" s="17">
        <v>3325</v>
      </c>
      <c r="F67" s="5"/>
      <c r="G67" s="16" t="s">
        <v>64</v>
      </c>
      <c r="H67" s="5" t="s">
        <v>90</v>
      </c>
      <c r="I67" s="5"/>
      <c r="J67" s="5"/>
      <c r="K67" s="5" t="s">
        <v>34</v>
      </c>
      <c r="L67" s="16" t="s">
        <v>103</v>
      </c>
      <c r="M67" s="6"/>
      <c r="N67" s="5"/>
    </row>
    <row r="68" spans="1:14" x14ac:dyDescent="0.25">
      <c r="A68" s="13">
        <v>56</v>
      </c>
      <c r="B68" s="16" t="s">
        <v>34</v>
      </c>
      <c r="C68" s="13" t="s">
        <v>41</v>
      </c>
      <c r="D68" s="5"/>
      <c r="E68" s="17">
        <v>4425</v>
      </c>
      <c r="F68" s="5"/>
      <c r="G68" s="16" t="s">
        <v>64</v>
      </c>
      <c r="H68" s="5" t="s">
        <v>90</v>
      </c>
      <c r="I68" s="5"/>
      <c r="J68" s="5"/>
      <c r="K68" s="5" t="s">
        <v>34</v>
      </c>
      <c r="L68" s="16" t="s">
        <v>103</v>
      </c>
      <c r="M68" s="6"/>
      <c r="N68" s="5"/>
    </row>
    <row r="69" spans="1:14" x14ac:dyDescent="0.25">
      <c r="A69" s="13">
        <v>57</v>
      </c>
      <c r="B69" s="16" t="s">
        <v>34</v>
      </c>
      <c r="C69" s="13" t="s">
        <v>41</v>
      </c>
      <c r="D69" s="5"/>
      <c r="E69" s="17">
        <v>700</v>
      </c>
      <c r="F69" s="5"/>
      <c r="G69" s="16" t="s">
        <v>64</v>
      </c>
      <c r="H69" s="5" t="s">
        <v>90</v>
      </c>
      <c r="I69" s="5"/>
      <c r="J69" s="5"/>
      <c r="K69" s="5" t="s">
        <v>34</v>
      </c>
      <c r="L69" s="16" t="s">
        <v>103</v>
      </c>
      <c r="M69" s="6"/>
      <c r="N69" s="5"/>
    </row>
    <row r="70" spans="1:14" x14ac:dyDescent="0.25">
      <c r="A70" s="13">
        <v>58</v>
      </c>
      <c r="B70" s="16" t="s">
        <v>34</v>
      </c>
      <c r="C70" s="13" t="s">
        <v>41</v>
      </c>
      <c r="D70" s="5"/>
      <c r="E70" s="17">
        <v>1900</v>
      </c>
      <c r="F70" s="5"/>
      <c r="G70" s="16" t="s">
        <v>64</v>
      </c>
      <c r="H70" s="5" t="s">
        <v>90</v>
      </c>
      <c r="I70" s="5"/>
      <c r="J70" s="5"/>
      <c r="K70" s="5" t="s">
        <v>34</v>
      </c>
      <c r="L70" s="16" t="s">
        <v>103</v>
      </c>
      <c r="M70" s="6"/>
      <c r="N70" s="5"/>
    </row>
    <row r="71" spans="1:14" x14ac:dyDescent="0.25">
      <c r="A71" s="13">
        <v>59</v>
      </c>
      <c r="B71" s="16" t="s">
        <v>34</v>
      </c>
      <c r="C71" s="13" t="s">
        <v>41</v>
      </c>
      <c r="D71" s="5"/>
      <c r="E71" s="17">
        <v>725</v>
      </c>
      <c r="F71" s="5"/>
      <c r="G71" s="16" t="s">
        <v>64</v>
      </c>
      <c r="H71" s="5" t="s">
        <v>90</v>
      </c>
      <c r="I71" s="5"/>
      <c r="J71" s="5"/>
      <c r="K71" s="5" t="s">
        <v>34</v>
      </c>
      <c r="L71" s="16" t="s">
        <v>103</v>
      </c>
      <c r="M71" s="6"/>
      <c r="N71" s="5"/>
    </row>
    <row r="72" spans="1:14" x14ac:dyDescent="0.25">
      <c r="A72" s="13">
        <v>60</v>
      </c>
      <c r="B72" s="16" t="s">
        <v>34</v>
      </c>
      <c r="C72" s="13" t="s">
        <v>41</v>
      </c>
      <c r="D72" s="5"/>
      <c r="E72" s="17">
        <v>550</v>
      </c>
      <c r="F72" s="5"/>
      <c r="G72" s="16" t="s">
        <v>64</v>
      </c>
      <c r="H72" s="5" t="s">
        <v>90</v>
      </c>
      <c r="I72" s="5"/>
      <c r="J72" s="5"/>
      <c r="K72" s="5" t="s">
        <v>34</v>
      </c>
      <c r="L72" s="16" t="s">
        <v>103</v>
      </c>
      <c r="M72" s="6"/>
      <c r="N72" s="5"/>
    </row>
    <row r="73" spans="1:14" x14ac:dyDescent="0.25">
      <c r="A73" s="13">
        <v>61</v>
      </c>
      <c r="B73" s="16" t="s">
        <v>34</v>
      </c>
      <c r="C73" s="13" t="s">
        <v>41</v>
      </c>
      <c r="D73" s="5"/>
      <c r="E73" s="17">
        <v>425</v>
      </c>
      <c r="F73" s="5"/>
      <c r="G73" s="16" t="s">
        <v>64</v>
      </c>
      <c r="H73" s="5" t="s">
        <v>90</v>
      </c>
      <c r="I73" s="5"/>
      <c r="J73" s="5"/>
      <c r="K73" s="5" t="s">
        <v>34</v>
      </c>
      <c r="L73" s="16" t="s">
        <v>103</v>
      </c>
      <c r="M73" s="6"/>
      <c r="N73" s="5"/>
    </row>
    <row r="74" spans="1:14" x14ac:dyDescent="0.25">
      <c r="A74" s="13">
        <v>62</v>
      </c>
      <c r="B74" s="16" t="s">
        <v>34</v>
      </c>
      <c r="C74" s="13" t="s">
        <v>41</v>
      </c>
      <c r="D74" s="5"/>
      <c r="E74" s="17">
        <v>2400</v>
      </c>
      <c r="F74" s="5"/>
      <c r="G74" s="16" t="s">
        <v>73</v>
      </c>
      <c r="H74" s="5" t="s">
        <v>90</v>
      </c>
      <c r="I74" s="5"/>
      <c r="J74" s="5"/>
      <c r="K74" s="5" t="s">
        <v>34</v>
      </c>
      <c r="L74" s="16" t="s">
        <v>103</v>
      </c>
      <c r="M74" s="6"/>
      <c r="N74" s="5"/>
    </row>
    <row r="75" spans="1:14" x14ac:dyDescent="0.25">
      <c r="A75" s="13">
        <v>63</v>
      </c>
      <c r="B75" s="16" t="s">
        <v>34</v>
      </c>
      <c r="C75" s="13" t="s">
        <v>41</v>
      </c>
      <c r="D75" s="5"/>
      <c r="E75" s="17">
        <v>6000</v>
      </c>
      <c r="F75" s="5"/>
      <c r="G75" s="16" t="s">
        <v>73</v>
      </c>
      <c r="H75" s="5" t="s">
        <v>90</v>
      </c>
      <c r="I75" s="5"/>
      <c r="J75" s="5"/>
      <c r="K75" s="5" t="s">
        <v>34</v>
      </c>
      <c r="L75" s="16" t="s">
        <v>103</v>
      </c>
      <c r="M75" s="6"/>
      <c r="N75" s="5"/>
    </row>
    <row r="76" spans="1:14" x14ac:dyDescent="0.25">
      <c r="A76" s="13">
        <v>64</v>
      </c>
      <c r="B76" s="16" t="s">
        <v>34</v>
      </c>
      <c r="C76" s="13" t="s">
        <v>41</v>
      </c>
      <c r="D76" s="5"/>
      <c r="E76" s="17">
        <v>5450</v>
      </c>
      <c r="F76" s="5"/>
      <c r="G76" s="16" t="s">
        <v>73</v>
      </c>
      <c r="H76" s="5" t="s">
        <v>90</v>
      </c>
      <c r="I76" s="5"/>
      <c r="J76" s="5"/>
      <c r="K76" s="5" t="s">
        <v>34</v>
      </c>
      <c r="L76" s="16" t="s">
        <v>103</v>
      </c>
      <c r="M76" s="6"/>
      <c r="N76" s="5"/>
    </row>
    <row r="77" spans="1:14" ht="21" customHeight="1" x14ac:dyDescent="0.25">
      <c r="A77" s="194" t="s">
        <v>2</v>
      </c>
      <c r="B77" s="194" t="s">
        <v>3</v>
      </c>
      <c r="C77" s="194" t="s">
        <v>4</v>
      </c>
      <c r="D77" s="194"/>
      <c r="E77" s="194" t="s">
        <v>5</v>
      </c>
      <c r="F77" s="194" t="s">
        <v>6</v>
      </c>
      <c r="G77" s="194" t="s">
        <v>7</v>
      </c>
      <c r="H77" s="196" t="s">
        <v>8</v>
      </c>
      <c r="I77" s="197"/>
      <c r="J77" s="198"/>
      <c r="K77" s="194" t="s">
        <v>9</v>
      </c>
      <c r="L77" s="194" t="s">
        <v>10</v>
      </c>
      <c r="M77" s="194" t="s">
        <v>11</v>
      </c>
      <c r="N77" s="194" t="s">
        <v>12</v>
      </c>
    </row>
    <row r="78" spans="1:14" ht="17.25" customHeight="1" x14ac:dyDescent="0.25">
      <c r="A78" s="194"/>
      <c r="B78" s="194"/>
      <c r="C78" s="194" t="s">
        <v>13</v>
      </c>
      <c r="D78" s="194" t="s">
        <v>14</v>
      </c>
      <c r="E78" s="194"/>
      <c r="F78" s="194"/>
      <c r="G78" s="194"/>
      <c r="H78" s="194" t="s">
        <v>15</v>
      </c>
      <c r="I78" s="194" t="s">
        <v>16</v>
      </c>
      <c r="J78" s="194"/>
      <c r="K78" s="194"/>
      <c r="L78" s="194"/>
      <c r="M78" s="194"/>
      <c r="N78" s="194"/>
    </row>
    <row r="79" spans="1:14" ht="17.25" thickBot="1" x14ac:dyDescent="0.3">
      <c r="A79" s="195"/>
      <c r="B79" s="195"/>
      <c r="C79" s="195"/>
      <c r="D79" s="195"/>
      <c r="E79" s="195"/>
      <c r="F79" s="195"/>
      <c r="G79" s="195"/>
      <c r="H79" s="195"/>
      <c r="I79" s="3" t="s">
        <v>17</v>
      </c>
      <c r="J79" s="3" t="s">
        <v>4</v>
      </c>
      <c r="K79" s="195"/>
      <c r="L79" s="195"/>
      <c r="M79" s="195"/>
      <c r="N79" s="195"/>
    </row>
    <row r="80" spans="1:14" ht="18" thickTop="1" thickBot="1" x14ac:dyDescent="0.3">
      <c r="A80" s="4">
        <v>1</v>
      </c>
      <c r="B80" s="4">
        <v>2</v>
      </c>
      <c r="C80" s="4">
        <v>3</v>
      </c>
      <c r="D80" s="4">
        <v>4</v>
      </c>
      <c r="E80" s="4">
        <v>5</v>
      </c>
      <c r="F80" s="4">
        <v>6</v>
      </c>
      <c r="G80" s="4">
        <v>7</v>
      </c>
      <c r="H80" s="4">
        <v>8</v>
      </c>
      <c r="I80" s="4">
        <v>9</v>
      </c>
      <c r="J80" s="4">
        <v>10</v>
      </c>
      <c r="K80" s="4">
        <v>11</v>
      </c>
      <c r="L80" s="4">
        <v>12</v>
      </c>
      <c r="M80" s="4">
        <v>13</v>
      </c>
      <c r="N80" s="4">
        <v>14</v>
      </c>
    </row>
    <row r="81" spans="1:14" ht="17.25" thickTop="1" x14ac:dyDescent="0.25">
      <c r="A81" s="13">
        <v>65</v>
      </c>
      <c r="B81" s="16" t="s">
        <v>34</v>
      </c>
      <c r="C81" s="13" t="s">
        <v>41</v>
      </c>
      <c r="D81" s="5"/>
      <c r="E81" s="17">
        <v>4000</v>
      </c>
      <c r="F81" s="5"/>
      <c r="G81" s="16" t="s">
        <v>73</v>
      </c>
      <c r="H81" s="5" t="s">
        <v>90</v>
      </c>
      <c r="I81" s="5"/>
      <c r="J81" s="5"/>
      <c r="K81" s="5" t="s">
        <v>34</v>
      </c>
      <c r="L81" s="16" t="s">
        <v>103</v>
      </c>
      <c r="M81" s="6"/>
      <c r="N81" s="5"/>
    </row>
    <row r="82" spans="1:14" x14ac:dyDescent="0.25">
      <c r="A82" s="13">
        <v>66</v>
      </c>
      <c r="B82" s="16" t="s">
        <v>34</v>
      </c>
      <c r="C82" s="13" t="s">
        <v>41</v>
      </c>
      <c r="D82" s="5"/>
      <c r="E82" s="17">
        <v>5800</v>
      </c>
      <c r="F82" s="5"/>
      <c r="G82" s="16" t="s">
        <v>51</v>
      </c>
      <c r="H82" s="5" t="s">
        <v>90</v>
      </c>
      <c r="I82" s="5"/>
      <c r="J82" s="5"/>
      <c r="K82" s="5" t="s">
        <v>34</v>
      </c>
      <c r="L82" s="16" t="s">
        <v>103</v>
      </c>
      <c r="M82" s="6"/>
      <c r="N82" s="5"/>
    </row>
    <row r="83" spans="1:14" x14ac:dyDescent="0.25">
      <c r="A83" s="13">
        <v>67</v>
      </c>
      <c r="B83" s="16" t="s">
        <v>34</v>
      </c>
      <c r="C83" s="13" t="s">
        <v>41</v>
      </c>
      <c r="D83" s="5"/>
      <c r="E83" s="17">
        <v>2150</v>
      </c>
      <c r="F83" s="5"/>
      <c r="G83" s="16" t="s">
        <v>51</v>
      </c>
      <c r="H83" s="5" t="s">
        <v>90</v>
      </c>
      <c r="I83" s="5"/>
      <c r="J83" s="5"/>
      <c r="K83" s="5" t="s">
        <v>34</v>
      </c>
      <c r="L83" s="16" t="s">
        <v>103</v>
      </c>
      <c r="M83" s="6"/>
      <c r="N83" s="5"/>
    </row>
    <row r="84" spans="1:14" x14ac:dyDescent="0.25">
      <c r="A84" s="13">
        <v>68</v>
      </c>
      <c r="B84" s="16" t="s">
        <v>34</v>
      </c>
      <c r="C84" s="13" t="s">
        <v>41</v>
      </c>
      <c r="D84" s="5"/>
      <c r="E84" s="17">
        <v>3500</v>
      </c>
      <c r="F84" s="5"/>
      <c r="G84" s="16" t="s">
        <v>51</v>
      </c>
      <c r="H84" s="5" t="s">
        <v>90</v>
      </c>
      <c r="I84" s="5"/>
      <c r="J84" s="5"/>
      <c r="K84" s="5" t="s">
        <v>34</v>
      </c>
      <c r="L84" s="16" t="s">
        <v>103</v>
      </c>
      <c r="M84" s="6"/>
      <c r="N84" s="5"/>
    </row>
    <row r="85" spans="1:14" x14ac:dyDescent="0.25">
      <c r="A85" s="13">
        <v>69</v>
      </c>
      <c r="B85" s="16" t="s">
        <v>34</v>
      </c>
      <c r="C85" s="13" t="s">
        <v>41</v>
      </c>
      <c r="D85" s="5"/>
      <c r="E85" s="17">
        <v>1600</v>
      </c>
      <c r="F85" s="5"/>
      <c r="G85" s="16" t="s">
        <v>51</v>
      </c>
      <c r="H85" s="5" t="s">
        <v>90</v>
      </c>
      <c r="I85" s="5"/>
      <c r="J85" s="5"/>
      <c r="K85" s="5" t="s">
        <v>34</v>
      </c>
      <c r="L85" s="16" t="s">
        <v>103</v>
      </c>
      <c r="M85" s="6"/>
      <c r="N85" s="5"/>
    </row>
    <row r="86" spans="1:14" x14ac:dyDescent="0.25">
      <c r="A86" s="13">
        <v>70</v>
      </c>
      <c r="B86" s="16" t="s">
        <v>34</v>
      </c>
      <c r="C86" s="13" t="s">
        <v>41</v>
      </c>
      <c r="D86" s="5"/>
      <c r="E86" s="17">
        <v>3500</v>
      </c>
      <c r="F86" s="5"/>
      <c r="G86" s="16" t="s">
        <v>51</v>
      </c>
      <c r="H86" s="5" t="s">
        <v>90</v>
      </c>
      <c r="I86" s="5"/>
      <c r="J86" s="5"/>
      <c r="K86" s="5" t="s">
        <v>34</v>
      </c>
      <c r="L86" s="16" t="s">
        <v>103</v>
      </c>
      <c r="M86" s="6"/>
      <c r="N86" s="5"/>
    </row>
    <row r="87" spans="1:14" x14ac:dyDescent="0.25">
      <c r="A87" s="13">
        <v>71</v>
      </c>
      <c r="B87" s="16" t="s">
        <v>34</v>
      </c>
      <c r="C87" s="13" t="s">
        <v>41</v>
      </c>
      <c r="D87" s="5"/>
      <c r="E87" s="17">
        <v>650</v>
      </c>
      <c r="F87" s="5"/>
      <c r="G87" s="16" t="s">
        <v>51</v>
      </c>
      <c r="H87" s="5" t="s">
        <v>90</v>
      </c>
      <c r="I87" s="5"/>
      <c r="J87" s="5"/>
      <c r="K87" s="5" t="s">
        <v>34</v>
      </c>
      <c r="L87" s="16" t="s">
        <v>103</v>
      </c>
      <c r="M87" s="6"/>
      <c r="N87" s="5"/>
    </row>
    <row r="88" spans="1:14" x14ac:dyDescent="0.25">
      <c r="A88" s="13">
        <v>72</v>
      </c>
      <c r="B88" s="16" t="s">
        <v>34</v>
      </c>
      <c r="C88" s="13" t="s">
        <v>41</v>
      </c>
      <c r="D88" s="5"/>
      <c r="E88" s="17">
        <v>10000</v>
      </c>
      <c r="F88" s="5"/>
      <c r="G88" s="16" t="s">
        <v>74</v>
      </c>
      <c r="H88" s="5" t="s">
        <v>90</v>
      </c>
      <c r="I88" s="5"/>
      <c r="J88" s="5"/>
      <c r="K88" s="5" t="s">
        <v>34</v>
      </c>
      <c r="L88" s="16" t="s">
        <v>103</v>
      </c>
      <c r="M88" s="6"/>
      <c r="N88" s="5"/>
    </row>
    <row r="89" spans="1:14" x14ac:dyDescent="0.25">
      <c r="A89" s="13">
        <v>73</v>
      </c>
      <c r="B89" s="16" t="s">
        <v>34</v>
      </c>
      <c r="C89" s="13" t="s">
        <v>41</v>
      </c>
      <c r="D89" s="5"/>
      <c r="E89" s="17">
        <v>3400</v>
      </c>
      <c r="F89" s="5"/>
      <c r="G89" s="16" t="s">
        <v>74</v>
      </c>
      <c r="H89" s="5" t="s">
        <v>90</v>
      </c>
      <c r="I89" s="5"/>
      <c r="J89" s="5"/>
      <c r="K89" s="5" t="s">
        <v>34</v>
      </c>
      <c r="L89" s="16" t="s">
        <v>103</v>
      </c>
      <c r="M89" s="6"/>
      <c r="N89" s="5"/>
    </row>
    <row r="90" spans="1:14" x14ac:dyDescent="0.25">
      <c r="A90" s="13">
        <v>74</v>
      </c>
      <c r="B90" s="16" t="s">
        <v>34</v>
      </c>
      <c r="C90" s="13" t="s">
        <v>41</v>
      </c>
      <c r="D90" s="5"/>
      <c r="E90" s="17">
        <v>5000</v>
      </c>
      <c r="F90" s="5"/>
      <c r="G90" s="16" t="s">
        <v>74</v>
      </c>
      <c r="H90" s="5" t="s">
        <v>90</v>
      </c>
      <c r="I90" s="5"/>
      <c r="J90" s="5"/>
      <c r="K90" s="5" t="s">
        <v>34</v>
      </c>
      <c r="L90" s="16" t="s">
        <v>103</v>
      </c>
      <c r="M90" s="6"/>
      <c r="N90" s="5"/>
    </row>
    <row r="91" spans="1:14" x14ac:dyDescent="0.25">
      <c r="A91" s="13">
        <v>75</v>
      </c>
      <c r="B91" s="16" t="s">
        <v>34</v>
      </c>
      <c r="C91" s="13" t="s">
        <v>41</v>
      </c>
      <c r="D91" s="5"/>
      <c r="E91" s="17">
        <v>7000</v>
      </c>
      <c r="F91" s="5"/>
      <c r="G91" s="16" t="s">
        <v>74</v>
      </c>
      <c r="H91" s="5" t="s">
        <v>90</v>
      </c>
      <c r="I91" s="5"/>
      <c r="J91" s="5"/>
      <c r="K91" s="5" t="s">
        <v>34</v>
      </c>
      <c r="L91" s="16" t="s">
        <v>103</v>
      </c>
      <c r="M91" s="6"/>
      <c r="N91" s="5"/>
    </row>
    <row r="92" spans="1:14" x14ac:dyDescent="0.25">
      <c r="A92" s="13">
        <v>76</v>
      </c>
      <c r="B92" s="16" t="s">
        <v>34</v>
      </c>
      <c r="C92" s="13" t="s">
        <v>41</v>
      </c>
      <c r="D92" s="5"/>
      <c r="E92" s="17">
        <v>2900</v>
      </c>
      <c r="F92" s="5"/>
      <c r="G92" s="16" t="s">
        <v>75</v>
      </c>
      <c r="H92" s="5" t="s">
        <v>90</v>
      </c>
      <c r="I92" s="5"/>
      <c r="J92" s="5"/>
      <c r="K92" s="5" t="s">
        <v>34</v>
      </c>
      <c r="L92" s="16" t="s">
        <v>103</v>
      </c>
      <c r="M92" s="6"/>
      <c r="N92" s="5"/>
    </row>
    <row r="93" spans="1:14" x14ac:dyDescent="0.25">
      <c r="A93" s="13">
        <v>77</v>
      </c>
      <c r="B93" s="16" t="s">
        <v>34</v>
      </c>
      <c r="C93" s="13" t="s">
        <v>41</v>
      </c>
      <c r="D93" s="5"/>
      <c r="E93" s="17">
        <v>7500</v>
      </c>
      <c r="F93" s="5"/>
      <c r="G93" s="16" t="s">
        <v>76</v>
      </c>
      <c r="H93" s="5" t="s">
        <v>90</v>
      </c>
      <c r="I93" s="5"/>
      <c r="J93" s="5"/>
      <c r="K93" s="5" t="s">
        <v>34</v>
      </c>
      <c r="L93" s="16" t="s">
        <v>103</v>
      </c>
      <c r="M93" s="6"/>
      <c r="N93" s="5"/>
    </row>
    <row r="94" spans="1:14" x14ac:dyDescent="0.25">
      <c r="A94" s="13">
        <v>78</v>
      </c>
      <c r="B94" s="16" t="s">
        <v>34</v>
      </c>
      <c r="C94" s="13" t="s">
        <v>41</v>
      </c>
      <c r="D94" s="5"/>
      <c r="E94" s="17">
        <v>3000</v>
      </c>
      <c r="F94" s="5"/>
      <c r="G94" s="16" t="s">
        <v>75</v>
      </c>
      <c r="H94" s="5" t="s">
        <v>90</v>
      </c>
      <c r="I94" s="5"/>
      <c r="J94" s="5"/>
      <c r="K94" s="5" t="s">
        <v>34</v>
      </c>
      <c r="L94" s="16" t="s">
        <v>103</v>
      </c>
      <c r="M94" s="6"/>
      <c r="N94" s="5"/>
    </row>
    <row r="95" spans="1:14" x14ac:dyDescent="0.25">
      <c r="A95" s="13">
        <v>79</v>
      </c>
      <c r="B95" s="16" t="s">
        <v>34</v>
      </c>
      <c r="C95" s="13" t="s">
        <v>41</v>
      </c>
      <c r="D95" s="5"/>
      <c r="E95" s="17">
        <v>1200</v>
      </c>
      <c r="F95" s="5"/>
      <c r="G95" s="16" t="s">
        <v>75</v>
      </c>
      <c r="H95" s="5" t="s">
        <v>90</v>
      </c>
      <c r="I95" s="5"/>
      <c r="J95" s="5"/>
      <c r="K95" s="5" t="s">
        <v>34</v>
      </c>
      <c r="L95" s="16" t="s">
        <v>103</v>
      </c>
      <c r="M95" s="6"/>
      <c r="N95" s="5"/>
    </row>
    <row r="96" spans="1:14" x14ac:dyDescent="0.25">
      <c r="A96" s="13">
        <v>80</v>
      </c>
      <c r="B96" s="16" t="s">
        <v>34</v>
      </c>
      <c r="C96" s="13" t="s">
        <v>41</v>
      </c>
      <c r="D96" s="5"/>
      <c r="E96" s="17">
        <v>1100</v>
      </c>
      <c r="F96" s="5"/>
      <c r="G96" s="16" t="s">
        <v>77</v>
      </c>
      <c r="H96" s="5" t="s">
        <v>90</v>
      </c>
      <c r="I96" s="5"/>
      <c r="J96" s="5"/>
      <c r="K96" s="5" t="s">
        <v>34</v>
      </c>
      <c r="L96" s="16" t="s">
        <v>103</v>
      </c>
      <c r="M96" s="6"/>
      <c r="N96" s="5"/>
    </row>
    <row r="97" spans="1:14" x14ac:dyDescent="0.25">
      <c r="A97" s="13">
        <v>81</v>
      </c>
      <c r="B97" s="16" t="s">
        <v>34</v>
      </c>
      <c r="C97" s="13" t="s">
        <v>41</v>
      </c>
      <c r="D97" s="5"/>
      <c r="E97" s="17">
        <v>1850</v>
      </c>
      <c r="F97" s="5"/>
      <c r="G97" s="16" t="s">
        <v>77</v>
      </c>
      <c r="H97" s="5" t="s">
        <v>90</v>
      </c>
      <c r="I97" s="5"/>
      <c r="J97" s="5"/>
      <c r="K97" s="5" t="s">
        <v>34</v>
      </c>
      <c r="L97" s="16" t="s">
        <v>103</v>
      </c>
      <c r="M97" s="6"/>
      <c r="N97" s="5"/>
    </row>
    <row r="98" spans="1:14" x14ac:dyDescent="0.25">
      <c r="A98" s="13">
        <v>82</v>
      </c>
      <c r="B98" s="16" t="s">
        <v>34</v>
      </c>
      <c r="C98" s="13" t="s">
        <v>41</v>
      </c>
      <c r="D98" s="5"/>
      <c r="E98" s="17">
        <v>4200</v>
      </c>
      <c r="F98" s="5"/>
      <c r="G98" s="16" t="s">
        <v>78</v>
      </c>
      <c r="H98" s="5" t="s">
        <v>90</v>
      </c>
      <c r="I98" s="5"/>
      <c r="J98" s="5"/>
      <c r="K98" s="5" t="s">
        <v>34</v>
      </c>
      <c r="L98" s="16" t="s">
        <v>103</v>
      </c>
      <c r="M98" s="6"/>
      <c r="N98" s="5"/>
    </row>
    <row r="99" spans="1:14" x14ac:dyDescent="0.25">
      <c r="A99" s="13">
        <v>83</v>
      </c>
      <c r="B99" s="16" t="s">
        <v>34</v>
      </c>
      <c r="C99" s="13" t="s">
        <v>41</v>
      </c>
      <c r="D99" s="5"/>
      <c r="E99" s="17">
        <v>2400</v>
      </c>
      <c r="F99" s="5"/>
      <c r="G99" s="16" t="s">
        <v>78</v>
      </c>
      <c r="H99" s="5" t="s">
        <v>90</v>
      </c>
      <c r="I99" s="5"/>
      <c r="J99" s="5"/>
      <c r="K99" s="5" t="s">
        <v>34</v>
      </c>
      <c r="L99" s="16" t="s">
        <v>103</v>
      </c>
      <c r="M99" s="6"/>
      <c r="N99" s="5"/>
    </row>
    <row r="100" spans="1:14" x14ac:dyDescent="0.25">
      <c r="A100" s="13">
        <v>84</v>
      </c>
      <c r="B100" s="16" t="s">
        <v>34</v>
      </c>
      <c r="C100" s="13" t="s">
        <v>41</v>
      </c>
      <c r="D100" s="5"/>
      <c r="E100" s="17">
        <v>4500</v>
      </c>
      <c r="F100" s="5"/>
      <c r="G100" s="16" t="s">
        <v>79</v>
      </c>
      <c r="H100" s="5" t="s">
        <v>90</v>
      </c>
      <c r="I100" s="5"/>
      <c r="J100" s="5"/>
      <c r="K100" s="5" t="s">
        <v>34</v>
      </c>
      <c r="L100" s="16" t="s">
        <v>103</v>
      </c>
      <c r="M100" s="6"/>
      <c r="N100" s="5"/>
    </row>
    <row r="101" spans="1:14" x14ac:dyDescent="0.25">
      <c r="A101" s="13">
        <v>85</v>
      </c>
      <c r="B101" s="16" t="s">
        <v>34</v>
      </c>
      <c r="C101" s="13" t="s">
        <v>41</v>
      </c>
      <c r="D101" s="5"/>
      <c r="E101" s="17">
        <v>5600</v>
      </c>
      <c r="F101" s="5"/>
      <c r="G101" s="16" t="s">
        <v>80</v>
      </c>
      <c r="H101" s="5" t="s">
        <v>90</v>
      </c>
      <c r="I101" s="5"/>
      <c r="J101" s="5"/>
      <c r="K101" s="5" t="s">
        <v>34</v>
      </c>
      <c r="L101" s="16" t="s">
        <v>103</v>
      </c>
      <c r="M101" s="6"/>
      <c r="N101" s="5"/>
    </row>
    <row r="102" spans="1:14" x14ac:dyDescent="0.25">
      <c r="A102" s="13">
        <v>86</v>
      </c>
      <c r="B102" s="16" t="s">
        <v>34</v>
      </c>
      <c r="C102" s="13" t="s">
        <v>41</v>
      </c>
      <c r="D102" s="5"/>
      <c r="E102" s="17">
        <v>10300</v>
      </c>
      <c r="F102" s="5"/>
      <c r="G102" s="16" t="s">
        <v>81</v>
      </c>
      <c r="H102" s="5" t="s">
        <v>90</v>
      </c>
      <c r="I102" s="5"/>
      <c r="J102" s="5"/>
      <c r="K102" s="5" t="s">
        <v>34</v>
      </c>
      <c r="L102" s="16" t="s">
        <v>103</v>
      </c>
      <c r="M102" s="6"/>
      <c r="N102" s="5"/>
    </row>
    <row r="103" spans="1:14" x14ac:dyDescent="0.25">
      <c r="A103" s="13">
        <v>87</v>
      </c>
      <c r="B103" s="16" t="s">
        <v>34</v>
      </c>
      <c r="C103" s="13" t="s">
        <v>41</v>
      </c>
      <c r="D103" s="5"/>
      <c r="E103" s="17">
        <v>7150</v>
      </c>
      <c r="F103" s="5"/>
      <c r="G103" s="16" t="s">
        <v>81</v>
      </c>
      <c r="H103" s="5" t="s">
        <v>90</v>
      </c>
      <c r="I103" s="5"/>
      <c r="J103" s="5"/>
      <c r="K103" s="5" t="s">
        <v>34</v>
      </c>
      <c r="L103" s="16" t="s">
        <v>103</v>
      </c>
      <c r="M103" s="6"/>
      <c r="N103" s="5"/>
    </row>
    <row r="104" spans="1:14" x14ac:dyDescent="0.25">
      <c r="A104" s="13">
        <v>88</v>
      </c>
      <c r="B104" s="16" t="s">
        <v>34</v>
      </c>
      <c r="C104" s="13" t="s">
        <v>41</v>
      </c>
      <c r="D104" s="5"/>
      <c r="E104" s="17">
        <v>2000</v>
      </c>
      <c r="F104" s="5"/>
      <c r="G104" s="16" t="s">
        <v>82</v>
      </c>
      <c r="H104" s="5" t="s">
        <v>90</v>
      </c>
      <c r="I104" s="5"/>
      <c r="J104" s="5"/>
      <c r="K104" s="5" t="s">
        <v>34</v>
      </c>
      <c r="L104" s="16" t="s">
        <v>103</v>
      </c>
      <c r="M104" s="6"/>
      <c r="N104" s="5"/>
    </row>
    <row r="105" spans="1:14" x14ac:dyDescent="0.25">
      <c r="A105" s="13">
        <v>89</v>
      </c>
      <c r="B105" s="16" t="s">
        <v>34</v>
      </c>
      <c r="C105" s="13" t="s">
        <v>41</v>
      </c>
      <c r="D105" s="5"/>
      <c r="E105" s="17">
        <v>9000</v>
      </c>
      <c r="F105" s="5"/>
      <c r="G105" s="16" t="s">
        <v>82</v>
      </c>
      <c r="H105" s="5" t="s">
        <v>90</v>
      </c>
      <c r="I105" s="5"/>
      <c r="J105" s="5"/>
      <c r="K105" s="5" t="s">
        <v>34</v>
      </c>
      <c r="L105" s="16" t="s">
        <v>103</v>
      </c>
      <c r="M105" s="6"/>
      <c r="N105" s="5"/>
    </row>
    <row r="106" spans="1:14" x14ac:dyDescent="0.25">
      <c r="A106" s="13">
        <v>90</v>
      </c>
      <c r="B106" s="16" t="s">
        <v>34</v>
      </c>
      <c r="C106" s="13" t="s">
        <v>41</v>
      </c>
      <c r="D106" s="5"/>
      <c r="E106" s="17">
        <v>2500</v>
      </c>
      <c r="F106" s="5"/>
      <c r="G106" s="16" t="s">
        <v>82</v>
      </c>
      <c r="H106" s="5" t="s">
        <v>90</v>
      </c>
      <c r="I106" s="5"/>
      <c r="J106" s="5"/>
      <c r="K106" s="5" t="s">
        <v>34</v>
      </c>
      <c r="L106" s="16" t="s">
        <v>103</v>
      </c>
      <c r="M106" s="6"/>
      <c r="N106" s="5"/>
    </row>
    <row r="107" spans="1:14" x14ac:dyDescent="0.25">
      <c r="A107" s="13">
        <v>91</v>
      </c>
      <c r="B107" s="16" t="s">
        <v>34</v>
      </c>
      <c r="C107" s="13" t="s">
        <v>41</v>
      </c>
      <c r="D107" s="5"/>
      <c r="E107" s="17">
        <v>3350</v>
      </c>
      <c r="F107" s="5"/>
      <c r="G107" s="16" t="s">
        <v>82</v>
      </c>
      <c r="H107" s="5" t="s">
        <v>90</v>
      </c>
      <c r="I107" s="5"/>
      <c r="J107" s="5"/>
      <c r="K107" s="5" t="s">
        <v>34</v>
      </c>
      <c r="L107" s="16" t="s">
        <v>103</v>
      </c>
      <c r="M107" s="6"/>
      <c r="N107" s="5"/>
    </row>
    <row r="108" spans="1:14" x14ac:dyDescent="0.25">
      <c r="A108" s="13">
        <v>92</v>
      </c>
      <c r="B108" s="16" t="s">
        <v>34</v>
      </c>
      <c r="C108" s="13" t="s">
        <v>41</v>
      </c>
      <c r="D108" s="5"/>
      <c r="E108" s="17">
        <v>2000</v>
      </c>
      <c r="F108" s="5"/>
      <c r="G108" s="16" t="s">
        <v>82</v>
      </c>
      <c r="H108" s="5" t="s">
        <v>90</v>
      </c>
      <c r="I108" s="5"/>
      <c r="J108" s="5"/>
      <c r="K108" s="5" t="s">
        <v>34</v>
      </c>
      <c r="L108" s="16" t="s">
        <v>103</v>
      </c>
      <c r="M108" s="6"/>
      <c r="N108" s="5"/>
    </row>
    <row r="109" spans="1:14" x14ac:dyDescent="0.25">
      <c r="A109" s="13">
        <v>93</v>
      </c>
      <c r="B109" s="16" t="s">
        <v>34</v>
      </c>
      <c r="C109" s="13" t="s">
        <v>41</v>
      </c>
      <c r="D109" s="5"/>
      <c r="E109" s="17">
        <v>2500</v>
      </c>
      <c r="F109" s="5"/>
      <c r="G109" s="16" t="s">
        <v>83</v>
      </c>
      <c r="H109" s="5" t="s">
        <v>90</v>
      </c>
      <c r="I109" s="5"/>
      <c r="J109" s="5"/>
      <c r="K109" s="5" t="s">
        <v>34</v>
      </c>
      <c r="L109" s="16" t="s">
        <v>103</v>
      </c>
      <c r="M109" s="6"/>
      <c r="N109" s="5"/>
    </row>
    <row r="110" spans="1:14" x14ac:dyDescent="0.25">
      <c r="A110" s="13">
        <v>94</v>
      </c>
      <c r="B110" s="16" t="s">
        <v>34</v>
      </c>
      <c r="C110" s="13" t="s">
        <v>41</v>
      </c>
      <c r="D110" s="5"/>
      <c r="E110" s="17">
        <v>1000</v>
      </c>
      <c r="F110" s="5"/>
      <c r="G110" s="16" t="s">
        <v>83</v>
      </c>
      <c r="H110" s="5" t="s">
        <v>90</v>
      </c>
      <c r="I110" s="5"/>
      <c r="J110" s="5"/>
      <c r="K110" s="5" t="s">
        <v>34</v>
      </c>
      <c r="L110" s="16" t="s">
        <v>103</v>
      </c>
      <c r="M110" s="6"/>
      <c r="N110" s="5"/>
    </row>
    <row r="111" spans="1:14" x14ac:dyDescent="0.25">
      <c r="A111" s="13">
        <v>95</v>
      </c>
      <c r="B111" s="16" t="s">
        <v>34</v>
      </c>
      <c r="C111" s="13" t="s">
        <v>41</v>
      </c>
      <c r="D111" s="5"/>
      <c r="E111" s="17">
        <v>9500</v>
      </c>
      <c r="F111" s="5"/>
      <c r="G111" s="16" t="s">
        <v>84</v>
      </c>
      <c r="H111" s="5" t="s">
        <v>90</v>
      </c>
      <c r="I111" s="5"/>
      <c r="J111" s="5"/>
      <c r="K111" s="5" t="s">
        <v>34</v>
      </c>
      <c r="L111" s="16" t="s">
        <v>103</v>
      </c>
      <c r="M111" s="6"/>
      <c r="N111" s="5"/>
    </row>
    <row r="112" spans="1:14" x14ac:dyDescent="0.25">
      <c r="A112" s="13">
        <v>96</v>
      </c>
      <c r="B112" s="16" t="s">
        <v>34</v>
      </c>
      <c r="C112" s="13" t="s">
        <v>41</v>
      </c>
      <c r="D112" s="5"/>
      <c r="E112" s="17">
        <v>1400</v>
      </c>
      <c r="F112" s="5"/>
      <c r="G112" s="16" t="s">
        <v>83</v>
      </c>
      <c r="H112" s="5" t="s">
        <v>90</v>
      </c>
      <c r="I112" s="5"/>
      <c r="J112" s="5"/>
      <c r="K112" s="5" t="s">
        <v>34</v>
      </c>
      <c r="L112" s="16" t="s">
        <v>103</v>
      </c>
      <c r="M112" s="6"/>
      <c r="N112" s="5"/>
    </row>
    <row r="113" spans="1:14" x14ac:dyDescent="0.25">
      <c r="A113" s="13">
        <v>97</v>
      </c>
      <c r="B113" s="16" t="s">
        <v>34</v>
      </c>
      <c r="C113" s="13" t="s">
        <v>41</v>
      </c>
      <c r="D113" s="5"/>
      <c r="E113" s="17">
        <v>2300</v>
      </c>
      <c r="F113" s="5"/>
      <c r="G113" s="16" t="s">
        <v>83</v>
      </c>
      <c r="H113" s="5" t="s">
        <v>90</v>
      </c>
      <c r="I113" s="5"/>
      <c r="J113" s="5"/>
      <c r="K113" s="5" t="s">
        <v>34</v>
      </c>
      <c r="L113" s="16" t="s">
        <v>103</v>
      </c>
      <c r="M113" s="6"/>
      <c r="N113" s="5"/>
    </row>
    <row r="114" spans="1:14" ht="21" customHeight="1" x14ac:dyDescent="0.25">
      <c r="A114" s="194" t="s">
        <v>2</v>
      </c>
      <c r="B114" s="194" t="s">
        <v>3</v>
      </c>
      <c r="C114" s="194" t="s">
        <v>4</v>
      </c>
      <c r="D114" s="194"/>
      <c r="E114" s="194" t="s">
        <v>5</v>
      </c>
      <c r="F114" s="194" t="s">
        <v>6</v>
      </c>
      <c r="G114" s="194" t="s">
        <v>7</v>
      </c>
      <c r="H114" s="196" t="s">
        <v>8</v>
      </c>
      <c r="I114" s="197"/>
      <c r="J114" s="198"/>
      <c r="K114" s="194" t="s">
        <v>9</v>
      </c>
      <c r="L114" s="194" t="s">
        <v>10</v>
      </c>
      <c r="M114" s="194" t="s">
        <v>11</v>
      </c>
      <c r="N114" s="194" t="s">
        <v>12</v>
      </c>
    </row>
    <row r="115" spans="1:14" ht="17.25" customHeight="1" x14ac:dyDescent="0.25">
      <c r="A115" s="194"/>
      <c r="B115" s="194"/>
      <c r="C115" s="194" t="s">
        <v>13</v>
      </c>
      <c r="D115" s="194" t="s">
        <v>14</v>
      </c>
      <c r="E115" s="194"/>
      <c r="F115" s="194"/>
      <c r="G115" s="194"/>
      <c r="H115" s="194" t="s">
        <v>15</v>
      </c>
      <c r="I115" s="194" t="s">
        <v>16</v>
      </c>
      <c r="J115" s="194"/>
      <c r="K115" s="194"/>
      <c r="L115" s="194"/>
      <c r="M115" s="194"/>
      <c r="N115" s="194"/>
    </row>
    <row r="116" spans="1:14" ht="17.25" thickBot="1" x14ac:dyDescent="0.3">
      <c r="A116" s="195"/>
      <c r="B116" s="195"/>
      <c r="C116" s="195"/>
      <c r="D116" s="195"/>
      <c r="E116" s="195"/>
      <c r="F116" s="195"/>
      <c r="G116" s="195"/>
      <c r="H116" s="195"/>
      <c r="I116" s="3" t="s">
        <v>17</v>
      </c>
      <c r="J116" s="3" t="s">
        <v>4</v>
      </c>
      <c r="K116" s="195"/>
      <c r="L116" s="195"/>
      <c r="M116" s="195"/>
      <c r="N116" s="195"/>
    </row>
    <row r="117" spans="1:14" ht="18" thickTop="1" thickBot="1" x14ac:dyDescent="0.3">
      <c r="A117" s="4">
        <v>1</v>
      </c>
      <c r="B117" s="4">
        <v>2</v>
      </c>
      <c r="C117" s="4">
        <v>3</v>
      </c>
      <c r="D117" s="4">
        <v>4</v>
      </c>
      <c r="E117" s="4">
        <v>5</v>
      </c>
      <c r="F117" s="4">
        <v>6</v>
      </c>
      <c r="G117" s="4">
        <v>7</v>
      </c>
      <c r="H117" s="4">
        <v>8</v>
      </c>
      <c r="I117" s="4">
        <v>9</v>
      </c>
      <c r="J117" s="4">
        <v>10</v>
      </c>
      <c r="K117" s="4">
        <v>11</v>
      </c>
      <c r="L117" s="4">
        <v>12</v>
      </c>
      <c r="M117" s="4">
        <v>13</v>
      </c>
      <c r="N117" s="4">
        <v>14</v>
      </c>
    </row>
    <row r="118" spans="1:14" ht="17.25" thickTop="1" x14ac:dyDescent="0.25">
      <c r="A118" s="13">
        <v>98</v>
      </c>
      <c r="B118" s="16" t="s">
        <v>34</v>
      </c>
      <c r="C118" s="13" t="s">
        <v>41</v>
      </c>
      <c r="D118" s="5"/>
      <c r="E118" s="17">
        <v>3000</v>
      </c>
      <c r="F118" s="5"/>
      <c r="G118" s="16" t="s">
        <v>83</v>
      </c>
      <c r="H118" s="5" t="s">
        <v>90</v>
      </c>
      <c r="I118" s="5"/>
      <c r="J118" s="5"/>
      <c r="K118" s="5" t="s">
        <v>34</v>
      </c>
      <c r="L118" s="16" t="s">
        <v>103</v>
      </c>
      <c r="M118" s="6"/>
      <c r="N118" s="5"/>
    </row>
    <row r="119" spans="1:14" x14ac:dyDescent="0.25">
      <c r="A119" s="13">
        <v>99</v>
      </c>
      <c r="B119" s="16" t="s">
        <v>34</v>
      </c>
      <c r="C119" s="13" t="s">
        <v>41</v>
      </c>
      <c r="D119" s="5"/>
      <c r="E119" s="17">
        <v>10600</v>
      </c>
      <c r="F119" s="5"/>
      <c r="G119" s="16" t="s">
        <v>83</v>
      </c>
      <c r="H119" s="5" t="s">
        <v>90</v>
      </c>
      <c r="I119" s="5"/>
      <c r="J119" s="5"/>
      <c r="K119" s="5" t="s">
        <v>34</v>
      </c>
      <c r="L119" s="16" t="s">
        <v>103</v>
      </c>
      <c r="M119" s="6"/>
      <c r="N119" s="5"/>
    </row>
    <row r="120" spans="1:14" x14ac:dyDescent="0.25">
      <c r="A120" s="13">
        <v>100</v>
      </c>
      <c r="B120" s="16" t="s">
        <v>34</v>
      </c>
      <c r="C120" s="13" t="s">
        <v>41</v>
      </c>
      <c r="D120" s="5"/>
      <c r="E120" s="17">
        <v>4000</v>
      </c>
      <c r="F120" s="5"/>
      <c r="G120" s="16" t="s">
        <v>83</v>
      </c>
      <c r="H120" s="5" t="s">
        <v>90</v>
      </c>
      <c r="I120" s="5"/>
      <c r="J120" s="5"/>
      <c r="K120" s="5" t="s">
        <v>34</v>
      </c>
      <c r="L120" s="16" t="s">
        <v>103</v>
      </c>
      <c r="M120" s="6"/>
      <c r="N120" s="5"/>
    </row>
    <row r="121" spans="1:14" x14ac:dyDescent="0.25">
      <c r="A121" s="13">
        <v>101</v>
      </c>
      <c r="B121" s="16" t="s">
        <v>34</v>
      </c>
      <c r="C121" s="13" t="s">
        <v>41</v>
      </c>
      <c r="D121" s="5"/>
      <c r="E121" s="17">
        <v>1100</v>
      </c>
      <c r="F121" s="5"/>
      <c r="G121" s="16" t="s">
        <v>85</v>
      </c>
      <c r="H121" s="5" t="s">
        <v>90</v>
      </c>
      <c r="I121" s="5"/>
      <c r="J121" s="5"/>
      <c r="K121" s="5" t="s">
        <v>34</v>
      </c>
      <c r="L121" s="16" t="s">
        <v>103</v>
      </c>
      <c r="M121" s="6"/>
      <c r="N121" s="5"/>
    </row>
    <row r="122" spans="1:14" x14ac:dyDescent="0.25">
      <c r="A122" s="13">
        <v>102</v>
      </c>
      <c r="B122" s="16" t="s">
        <v>34</v>
      </c>
      <c r="C122" s="13" t="s">
        <v>41</v>
      </c>
      <c r="D122" s="5"/>
      <c r="E122" s="17">
        <v>1300</v>
      </c>
      <c r="F122" s="5"/>
      <c r="G122" s="16" t="s">
        <v>44</v>
      </c>
      <c r="H122" s="5" t="s">
        <v>90</v>
      </c>
      <c r="I122" s="5"/>
      <c r="J122" s="5"/>
      <c r="K122" s="5" t="s">
        <v>34</v>
      </c>
      <c r="L122" s="16" t="s">
        <v>103</v>
      </c>
      <c r="M122" s="6"/>
      <c r="N122" s="5"/>
    </row>
    <row r="123" spans="1:14" x14ac:dyDescent="0.25">
      <c r="A123" s="13">
        <v>103</v>
      </c>
      <c r="B123" s="16" t="s">
        <v>34</v>
      </c>
      <c r="C123" s="13" t="s">
        <v>41</v>
      </c>
      <c r="D123" s="5"/>
      <c r="E123" s="17">
        <v>19700</v>
      </c>
      <c r="F123" s="5"/>
      <c r="G123" s="16" t="s">
        <v>44</v>
      </c>
      <c r="H123" s="5" t="s">
        <v>90</v>
      </c>
      <c r="I123" s="5"/>
      <c r="J123" s="5"/>
      <c r="K123" s="5" t="s">
        <v>34</v>
      </c>
      <c r="L123" s="16" t="s">
        <v>103</v>
      </c>
      <c r="M123" s="6"/>
      <c r="N123" s="5"/>
    </row>
    <row r="124" spans="1:14" x14ac:dyDescent="0.25">
      <c r="A124" s="13">
        <v>104</v>
      </c>
      <c r="B124" s="16" t="s">
        <v>34</v>
      </c>
      <c r="C124" s="13" t="s">
        <v>41</v>
      </c>
      <c r="D124" s="5"/>
      <c r="E124" s="17">
        <v>4500</v>
      </c>
      <c r="F124" s="5"/>
      <c r="G124" s="16" t="s">
        <v>44</v>
      </c>
      <c r="H124" s="5" t="s">
        <v>90</v>
      </c>
      <c r="I124" s="5"/>
      <c r="J124" s="5"/>
      <c r="K124" s="5" t="s">
        <v>34</v>
      </c>
      <c r="L124" s="16" t="s">
        <v>103</v>
      </c>
      <c r="M124" s="6"/>
      <c r="N124" s="5"/>
    </row>
    <row r="125" spans="1:14" x14ac:dyDescent="0.25">
      <c r="A125" s="13">
        <v>105</v>
      </c>
      <c r="B125" s="16" t="s">
        <v>34</v>
      </c>
      <c r="C125" s="13" t="s">
        <v>41</v>
      </c>
      <c r="D125" s="5"/>
      <c r="E125" s="17">
        <v>600</v>
      </c>
      <c r="F125" s="5"/>
      <c r="G125" s="16" t="s">
        <v>55</v>
      </c>
      <c r="H125" s="5" t="s">
        <v>90</v>
      </c>
      <c r="I125" s="5"/>
      <c r="J125" s="5"/>
      <c r="K125" s="5" t="s">
        <v>34</v>
      </c>
      <c r="L125" s="16" t="s">
        <v>103</v>
      </c>
      <c r="M125" s="6"/>
      <c r="N125" s="5"/>
    </row>
    <row r="126" spans="1:14" x14ac:dyDescent="0.25">
      <c r="A126" s="13">
        <v>106</v>
      </c>
      <c r="B126" s="16" t="s">
        <v>34</v>
      </c>
      <c r="C126" s="13" t="s">
        <v>41</v>
      </c>
      <c r="D126" s="5"/>
      <c r="E126" s="17">
        <v>5300</v>
      </c>
      <c r="F126" s="5"/>
      <c r="G126" s="16" t="s">
        <v>55</v>
      </c>
      <c r="H126" s="5" t="s">
        <v>90</v>
      </c>
      <c r="I126" s="5"/>
      <c r="J126" s="5"/>
      <c r="K126" s="5" t="s">
        <v>34</v>
      </c>
      <c r="L126" s="16" t="s">
        <v>103</v>
      </c>
      <c r="M126" s="6"/>
      <c r="N126" s="5"/>
    </row>
    <row r="127" spans="1:14" x14ac:dyDescent="0.25">
      <c r="A127" s="13">
        <v>107</v>
      </c>
      <c r="B127" s="16" t="s">
        <v>34</v>
      </c>
      <c r="C127" s="13" t="s">
        <v>41</v>
      </c>
      <c r="D127" s="5"/>
      <c r="E127" s="17">
        <v>3500</v>
      </c>
      <c r="F127" s="5"/>
      <c r="G127" s="16" t="s">
        <v>55</v>
      </c>
      <c r="H127" s="5" t="s">
        <v>90</v>
      </c>
      <c r="I127" s="5"/>
      <c r="J127" s="5"/>
      <c r="K127" s="5" t="s">
        <v>34</v>
      </c>
      <c r="L127" s="16" t="s">
        <v>103</v>
      </c>
      <c r="M127" s="6"/>
      <c r="N127" s="5"/>
    </row>
    <row r="128" spans="1:14" x14ac:dyDescent="0.25">
      <c r="A128" s="13">
        <v>108</v>
      </c>
      <c r="B128" s="16" t="s">
        <v>34</v>
      </c>
      <c r="C128" s="13" t="s">
        <v>41</v>
      </c>
      <c r="D128" s="5"/>
      <c r="E128" s="17">
        <v>5000</v>
      </c>
      <c r="F128" s="5"/>
      <c r="G128" s="16" t="s">
        <v>55</v>
      </c>
      <c r="H128" s="5" t="s">
        <v>90</v>
      </c>
      <c r="I128" s="5"/>
      <c r="J128" s="5"/>
      <c r="K128" s="5" t="s">
        <v>34</v>
      </c>
      <c r="L128" s="16" t="s">
        <v>103</v>
      </c>
      <c r="M128" s="6"/>
      <c r="N128" s="5"/>
    </row>
    <row r="129" spans="1:14" x14ac:dyDescent="0.25">
      <c r="A129" s="13">
        <v>109</v>
      </c>
      <c r="B129" s="16" t="s">
        <v>34</v>
      </c>
      <c r="C129" s="13" t="s">
        <v>41</v>
      </c>
      <c r="D129" s="5"/>
      <c r="E129" s="17">
        <v>4750</v>
      </c>
      <c r="F129" s="5"/>
      <c r="G129" s="16" t="s">
        <v>55</v>
      </c>
      <c r="H129" s="5" t="s">
        <v>90</v>
      </c>
      <c r="I129" s="5"/>
      <c r="J129" s="5"/>
      <c r="K129" s="5" t="s">
        <v>34</v>
      </c>
      <c r="L129" s="16" t="s">
        <v>103</v>
      </c>
      <c r="M129" s="6"/>
      <c r="N129" s="5"/>
    </row>
    <row r="130" spans="1:14" x14ac:dyDescent="0.25">
      <c r="A130" s="13">
        <v>110</v>
      </c>
      <c r="B130" s="16" t="s">
        <v>34</v>
      </c>
      <c r="C130" s="13" t="s">
        <v>41</v>
      </c>
      <c r="D130" s="5"/>
      <c r="E130" s="17">
        <v>14000</v>
      </c>
      <c r="F130" s="5"/>
      <c r="G130" s="16" t="s">
        <v>86</v>
      </c>
      <c r="H130" s="5" t="s">
        <v>90</v>
      </c>
      <c r="I130" s="5"/>
      <c r="J130" s="5"/>
      <c r="K130" s="5" t="s">
        <v>34</v>
      </c>
      <c r="L130" s="16" t="s">
        <v>103</v>
      </c>
      <c r="M130" s="6"/>
      <c r="N130" s="5"/>
    </row>
    <row r="131" spans="1:14" x14ac:dyDescent="0.25">
      <c r="A131" s="13">
        <v>111</v>
      </c>
      <c r="B131" s="16" t="s">
        <v>34</v>
      </c>
      <c r="C131" s="13" t="s">
        <v>41</v>
      </c>
      <c r="D131" s="5"/>
      <c r="E131" s="17">
        <v>11400</v>
      </c>
      <c r="F131" s="5"/>
      <c r="G131" s="16" t="s">
        <v>86</v>
      </c>
      <c r="H131" s="5" t="s">
        <v>90</v>
      </c>
      <c r="I131" s="5"/>
      <c r="J131" s="5"/>
      <c r="K131" s="5" t="s">
        <v>34</v>
      </c>
      <c r="L131" s="16" t="s">
        <v>103</v>
      </c>
      <c r="M131" s="6"/>
      <c r="N131" s="5"/>
    </row>
    <row r="132" spans="1:14" x14ac:dyDescent="0.25">
      <c r="A132" s="13">
        <v>112</v>
      </c>
      <c r="B132" s="16" t="s">
        <v>34</v>
      </c>
      <c r="C132" s="13" t="s">
        <v>41</v>
      </c>
      <c r="D132" s="5"/>
      <c r="E132" s="17">
        <v>12200</v>
      </c>
      <c r="F132" s="5"/>
      <c r="G132" s="16" t="s">
        <v>86</v>
      </c>
      <c r="H132" s="5" t="s">
        <v>90</v>
      </c>
      <c r="I132" s="5"/>
      <c r="J132" s="5"/>
      <c r="K132" s="5" t="s">
        <v>34</v>
      </c>
      <c r="L132" s="16" t="s">
        <v>103</v>
      </c>
      <c r="M132" s="6"/>
      <c r="N132" s="5"/>
    </row>
    <row r="133" spans="1:14" x14ac:dyDescent="0.25">
      <c r="A133" s="13">
        <v>113</v>
      </c>
      <c r="B133" s="16" t="s">
        <v>34</v>
      </c>
      <c r="C133" s="13" t="s">
        <v>41</v>
      </c>
      <c r="D133" s="5"/>
      <c r="E133" s="17">
        <v>34900</v>
      </c>
      <c r="F133" s="5"/>
      <c r="G133" s="16" t="s">
        <v>86</v>
      </c>
      <c r="H133" s="5" t="s">
        <v>90</v>
      </c>
      <c r="I133" s="5"/>
      <c r="J133" s="5"/>
      <c r="K133" s="5" t="s">
        <v>34</v>
      </c>
      <c r="L133" s="16" t="s">
        <v>103</v>
      </c>
      <c r="M133" s="6"/>
      <c r="N133" s="5"/>
    </row>
    <row r="134" spans="1:14" x14ac:dyDescent="0.25">
      <c r="A134" s="13">
        <v>114</v>
      </c>
      <c r="B134" s="16" t="s">
        <v>34</v>
      </c>
      <c r="C134" s="13" t="s">
        <v>41</v>
      </c>
      <c r="D134" s="5"/>
      <c r="E134" s="17">
        <v>4100</v>
      </c>
      <c r="F134" s="5"/>
      <c r="G134" s="16" t="s">
        <v>86</v>
      </c>
      <c r="H134" s="5" t="s">
        <v>90</v>
      </c>
      <c r="I134" s="5"/>
      <c r="J134" s="5"/>
      <c r="K134" s="5" t="s">
        <v>34</v>
      </c>
      <c r="L134" s="16" t="s">
        <v>103</v>
      </c>
      <c r="M134" s="6"/>
      <c r="N134" s="5"/>
    </row>
    <row r="135" spans="1:14" x14ac:dyDescent="0.25">
      <c r="A135" s="13">
        <v>115</v>
      </c>
      <c r="B135" s="16" t="s">
        <v>34</v>
      </c>
      <c r="C135" s="13" t="s">
        <v>41</v>
      </c>
      <c r="D135" s="5"/>
      <c r="E135" s="17">
        <v>9800</v>
      </c>
      <c r="F135" s="5"/>
      <c r="G135" s="16" t="s">
        <v>86</v>
      </c>
      <c r="H135" s="5" t="s">
        <v>90</v>
      </c>
      <c r="I135" s="5"/>
      <c r="J135" s="5"/>
      <c r="K135" s="5" t="s">
        <v>34</v>
      </c>
      <c r="L135" s="16" t="s">
        <v>103</v>
      </c>
      <c r="M135" s="6"/>
      <c r="N135" s="5"/>
    </row>
    <row r="136" spans="1:14" x14ac:dyDescent="0.25">
      <c r="A136" s="13">
        <v>116</v>
      </c>
      <c r="B136" s="16" t="s">
        <v>34</v>
      </c>
      <c r="C136" s="13" t="s">
        <v>41</v>
      </c>
      <c r="D136" s="5"/>
      <c r="E136" s="17">
        <v>9700</v>
      </c>
      <c r="F136" s="5"/>
      <c r="G136" s="16" t="s">
        <v>86</v>
      </c>
      <c r="H136" s="5" t="s">
        <v>90</v>
      </c>
      <c r="I136" s="5"/>
      <c r="J136" s="5"/>
      <c r="K136" s="5" t="s">
        <v>34</v>
      </c>
      <c r="L136" s="16" t="s">
        <v>103</v>
      </c>
      <c r="M136" s="6"/>
      <c r="N136" s="5"/>
    </row>
    <row r="137" spans="1:14" x14ac:dyDescent="0.25">
      <c r="A137" s="13">
        <v>117</v>
      </c>
      <c r="B137" s="16" t="s">
        <v>34</v>
      </c>
      <c r="C137" s="13" t="s">
        <v>41</v>
      </c>
      <c r="D137" s="5"/>
      <c r="E137" s="17">
        <v>5500</v>
      </c>
      <c r="F137" s="5"/>
      <c r="G137" s="16" t="s">
        <v>57</v>
      </c>
      <c r="H137" s="5" t="s">
        <v>90</v>
      </c>
      <c r="I137" s="5"/>
      <c r="J137" s="5"/>
      <c r="K137" s="5" t="s">
        <v>34</v>
      </c>
      <c r="L137" s="16" t="s">
        <v>103</v>
      </c>
      <c r="M137" s="6"/>
      <c r="N137" s="5"/>
    </row>
    <row r="138" spans="1:14" x14ac:dyDescent="0.25">
      <c r="A138" s="13">
        <v>118</v>
      </c>
      <c r="B138" s="16" t="s">
        <v>34</v>
      </c>
      <c r="C138" s="13" t="s">
        <v>41</v>
      </c>
      <c r="D138" s="5"/>
      <c r="E138" s="17">
        <v>10500</v>
      </c>
      <c r="F138" s="5"/>
      <c r="G138" s="16" t="s">
        <v>57</v>
      </c>
      <c r="H138" s="5" t="s">
        <v>90</v>
      </c>
      <c r="I138" s="5"/>
      <c r="J138" s="5"/>
      <c r="K138" s="5" t="s">
        <v>34</v>
      </c>
      <c r="L138" s="16" t="s">
        <v>103</v>
      </c>
      <c r="M138" s="6"/>
      <c r="N138" s="5"/>
    </row>
    <row r="139" spans="1:14" x14ac:dyDescent="0.25">
      <c r="A139" s="13">
        <v>119</v>
      </c>
      <c r="B139" s="16" t="s">
        <v>34</v>
      </c>
      <c r="C139" s="13" t="s">
        <v>41</v>
      </c>
      <c r="D139" s="5"/>
      <c r="E139" s="17">
        <v>7000</v>
      </c>
      <c r="F139" s="5"/>
      <c r="G139" s="16" t="s">
        <v>87</v>
      </c>
      <c r="H139" s="5" t="s">
        <v>90</v>
      </c>
      <c r="I139" s="5"/>
      <c r="J139" s="5"/>
      <c r="K139" s="5" t="s">
        <v>34</v>
      </c>
      <c r="L139" s="16" t="s">
        <v>103</v>
      </c>
      <c r="M139" s="6"/>
      <c r="N139" s="5"/>
    </row>
    <row r="140" spans="1:14" x14ac:dyDescent="0.25">
      <c r="A140" s="13">
        <v>120</v>
      </c>
      <c r="B140" s="16" t="s">
        <v>34</v>
      </c>
      <c r="C140" s="13" t="s">
        <v>41</v>
      </c>
      <c r="D140" s="5"/>
      <c r="E140" s="17">
        <v>16750</v>
      </c>
      <c r="F140" s="5"/>
      <c r="G140" s="16" t="s">
        <v>57</v>
      </c>
      <c r="H140" s="5" t="s">
        <v>90</v>
      </c>
      <c r="I140" s="5"/>
      <c r="J140" s="5"/>
      <c r="K140" s="5" t="s">
        <v>34</v>
      </c>
      <c r="L140" s="16" t="s">
        <v>103</v>
      </c>
      <c r="M140" s="6"/>
      <c r="N140" s="5"/>
    </row>
    <row r="141" spans="1:14" x14ac:dyDescent="0.25">
      <c r="A141" s="13">
        <v>121</v>
      </c>
      <c r="B141" s="16" t="s">
        <v>34</v>
      </c>
      <c r="C141" s="13" t="s">
        <v>41</v>
      </c>
      <c r="D141" s="5"/>
      <c r="E141" s="17">
        <v>11350</v>
      </c>
      <c r="F141" s="5"/>
      <c r="G141" s="16" t="s">
        <v>57</v>
      </c>
      <c r="H141" s="5" t="s">
        <v>90</v>
      </c>
      <c r="I141" s="5"/>
      <c r="J141" s="5"/>
      <c r="K141" s="5" t="s">
        <v>34</v>
      </c>
      <c r="L141" s="16" t="s">
        <v>103</v>
      </c>
      <c r="M141" s="6"/>
      <c r="N141" s="5"/>
    </row>
    <row r="142" spans="1:14" x14ac:dyDescent="0.25">
      <c r="A142" s="13">
        <v>122</v>
      </c>
      <c r="B142" s="16" t="s">
        <v>34</v>
      </c>
      <c r="C142" s="13" t="s">
        <v>41</v>
      </c>
      <c r="D142" s="5"/>
      <c r="E142" s="17">
        <v>8000</v>
      </c>
      <c r="F142" s="5"/>
      <c r="G142" s="16" t="s">
        <v>61</v>
      </c>
      <c r="H142" s="5" t="s">
        <v>90</v>
      </c>
      <c r="I142" s="5"/>
      <c r="J142" s="5"/>
      <c r="K142" s="5" t="s">
        <v>34</v>
      </c>
      <c r="L142" s="16" t="s">
        <v>103</v>
      </c>
      <c r="M142" s="6"/>
      <c r="N142" s="5"/>
    </row>
    <row r="143" spans="1:14" x14ac:dyDescent="0.25">
      <c r="A143" s="13">
        <v>123</v>
      </c>
      <c r="B143" s="16" t="s">
        <v>34</v>
      </c>
      <c r="C143" s="13" t="s">
        <v>41</v>
      </c>
      <c r="D143" s="5"/>
      <c r="E143" s="17">
        <v>2600</v>
      </c>
      <c r="F143" s="5"/>
      <c r="G143" s="16" t="s">
        <v>61</v>
      </c>
      <c r="H143" s="5" t="s">
        <v>90</v>
      </c>
      <c r="I143" s="5"/>
      <c r="J143" s="5"/>
      <c r="K143" s="5" t="s">
        <v>34</v>
      </c>
      <c r="L143" s="16" t="s">
        <v>103</v>
      </c>
      <c r="M143" s="6"/>
      <c r="N143" s="5"/>
    </row>
    <row r="144" spans="1:14" x14ac:dyDescent="0.25">
      <c r="A144" s="13">
        <v>124</v>
      </c>
      <c r="B144" s="16" t="s">
        <v>34</v>
      </c>
      <c r="C144" s="13" t="s">
        <v>41</v>
      </c>
      <c r="D144" s="5"/>
      <c r="E144" s="17">
        <v>2000</v>
      </c>
      <c r="F144" s="5"/>
      <c r="G144" s="16" t="s">
        <v>86</v>
      </c>
      <c r="H144" s="5" t="s">
        <v>90</v>
      </c>
      <c r="I144" s="5"/>
      <c r="J144" s="5"/>
      <c r="K144" s="5" t="s">
        <v>34</v>
      </c>
      <c r="L144" s="16" t="s">
        <v>103</v>
      </c>
      <c r="M144" s="6"/>
      <c r="N144" s="5"/>
    </row>
    <row r="145" spans="1:14" x14ac:dyDescent="0.25">
      <c r="A145" s="13">
        <v>125</v>
      </c>
      <c r="B145" s="16" t="s">
        <v>34</v>
      </c>
      <c r="C145" s="13" t="s">
        <v>41</v>
      </c>
      <c r="D145" s="5"/>
      <c r="E145" s="17">
        <v>19350</v>
      </c>
      <c r="F145" s="5"/>
      <c r="G145" s="16" t="s">
        <v>86</v>
      </c>
      <c r="H145" s="5" t="s">
        <v>90</v>
      </c>
      <c r="I145" s="5"/>
      <c r="J145" s="5"/>
      <c r="K145" s="5" t="s">
        <v>34</v>
      </c>
      <c r="L145" s="16" t="s">
        <v>103</v>
      </c>
      <c r="M145" s="6"/>
      <c r="N145" s="5"/>
    </row>
    <row r="146" spans="1:14" x14ac:dyDescent="0.25">
      <c r="A146" s="13">
        <v>126</v>
      </c>
      <c r="B146" s="16" t="s">
        <v>34</v>
      </c>
      <c r="C146" s="13" t="s">
        <v>41</v>
      </c>
      <c r="D146" s="5"/>
      <c r="E146" s="17">
        <v>13600</v>
      </c>
      <c r="F146" s="5"/>
      <c r="G146" s="16" t="s">
        <v>47</v>
      </c>
      <c r="H146" s="5" t="s">
        <v>90</v>
      </c>
      <c r="I146" s="5"/>
      <c r="J146" s="5"/>
      <c r="K146" s="5" t="s">
        <v>34</v>
      </c>
      <c r="L146" s="16" t="s">
        <v>103</v>
      </c>
      <c r="M146" s="6"/>
      <c r="N146" s="5"/>
    </row>
    <row r="147" spans="1:14" x14ac:dyDescent="0.25">
      <c r="A147" s="13">
        <v>127</v>
      </c>
      <c r="B147" s="16" t="s">
        <v>34</v>
      </c>
      <c r="C147" s="13" t="s">
        <v>41</v>
      </c>
      <c r="D147" s="5"/>
      <c r="E147" s="17">
        <v>13000</v>
      </c>
      <c r="F147" s="5"/>
      <c r="G147" s="16" t="s">
        <v>47</v>
      </c>
      <c r="H147" s="5" t="s">
        <v>90</v>
      </c>
      <c r="I147" s="5"/>
      <c r="J147" s="5"/>
      <c r="K147" s="5" t="s">
        <v>34</v>
      </c>
      <c r="L147" s="16" t="s">
        <v>103</v>
      </c>
      <c r="M147" s="6"/>
      <c r="N147" s="5"/>
    </row>
    <row r="148" spans="1:14" x14ac:dyDescent="0.25">
      <c r="A148" s="13">
        <v>128</v>
      </c>
      <c r="B148" s="16" t="s">
        <v>34</v>
      </c>
      <c r="C148" s="13" t="s">
        <v>41</v>
      </c>
      <c r="D148" s="5"/>
      <c r="E148" s="17">
        <v>3500</v>
      </c>
      <c r="F148" s="5"/>
      <c r="G148" s="16" t="s">
        <v>47</v>
      </c>
      <c r="H148" s="5" t="s">
        <v>90</v>
      </c>
      <c r="I148" s="5"/>
      <c r="J148" s="5"/>
      <c r="K148" s="5" t="s">
        <v>34</v>
      </c>
      <c r="L148" s="16" t="s">
        <v>103</v>
      </c>
      <c r="M148" s="6"/>
      <c r="N148" s="5"/>
    </row>
    <row r="149" spans="1:14" x14ac:dyDescent="0.25">
      <c r="A149" s="13">
        <v>129</v>
      </c>
      <c r="B149" s="16" t="s">
        <v>34</v>
      </c>
      <c r="C149" s="13" t="s">
        <v>41</v>
      </c>
      <c r="D149" s="5"/>
      <c r="E149" s="17">
        <v>5000</v>
      </c>
      <c r="F149" s="5"/>
      <c r="G149" s="16" t="s">
        <v>44</v>
      </c>
      <c r="H149" s="5" t="s">
        <v>90</v>
      </c>
      <c r="I149" s="5"/>
      <c r="J149" s="5"/>
      <c r="K149" s="5" t="s">
        <v>34</v>
      </c>
      <c r="L149" s="16" t="s">
        <v>103</v>
      </c>
      <c r="M149" s="6"/>
      <c r="N149" s="5"/>
    </row>
    <row r="150" spans="1:14" x14ac:dyDescent="0.25">
      <c r="A150" s="13">
        <v>130</v>
      </c>
      <c r="B150" s="16" t="s">
        <v>34</v>
      </c>
      <c r="C150" s="13" t="s">
        <v>41</v>
      </c>
      <c r="D150" s="5"/>
      <c r="E150" s="17">
        <v>10250</v>
      </c>
      <c r="F150" s="5"/>
      <c r="G150" s="16" t="s">
        <v>61</v>
      </c>
      <c r="H150" s="5" t="s">
        <v>90</v>
      </c>
      <c r="I150" s="5"/>
      <c r="J150" s="5"/>
      <c r="K150" s="5" t="s">
        <v>34</v>
      </c>
      <c r="L150" s="16" t="s">
        <v>103</v>
      </c>
      <c r="M150" s="6"/>
      <c r="N150" s="5"/>
    </row>
    <row r="151" spans="1:14" ht="21" customHeight="1" x14ac:dyDescent="0.25">
      <c r="A151" s="194" t="s">
        <v>2</v>
      </c>
      <c r="B151" s="194" t="s">
        <v>3</v>
      </c>
      <c r="C151" s="194" t="s">
        <v>4</v>
      </c>
      <c r="D151" s="194"/>
      <c r="E151" s="194" t="s">
        <v>5</v>
      </c>
      <c r="F151" s="194" t="s">
        <v>6</v>
      </c>
      <c r="G151" s="194" t="s">
        <v>7</v>
      </c>
      <c r="H151" s="196" t="s">
        <v>8</v>
      </c>
      <c r="I151" s="197"/>
      <c r="J151" s="198"/>
      <c r="K151" s="194" t="s">
        <v>9</v>
      </c>
      <c r="L151" s="194" t="s">
        <v>10</v>
      </c>
      <c r="M151" s="194" t="s">
        <v>11</v>
      </c>
      <c r="N151" s="194" t="s">
        <v>12</v>
      </c>
    </row>
    <row r="152" spans="1:14" ht="17.25" customHeight="1" x14ac:dyDescent="0.25">
      <c r="A152" s="194"/>
      <c r="B152" s="194"/>
      <c r="C152" s="194" t="s">
        <v>13</v>
      </c>
      <c r="D152" s="194" t="s">
        <v>14</v>
      </c>
      <c r="E152" s="194"/>
      <c r="F152" s="194"/>
      <c r="G152" s="194"/>
      <c r="H152" s="194" t="s">
        <v>15</v>
      </c>
      <c r="I152" s="194" t="s">
        <v>16</v>
      </c>
      <c r="J152" s="194"/>
      <c r="K152" s="194"/>
      <c r="L152" s="194"/>
      <c r="M152" s="194"/>
      <c r="N152" s="194"/>
    </row>
    <row r="153" spans="1:14" ht="17.25" thickBot="1" x14ac:dyDescent="0.3">
      <c r="A153" s="195"/>
      <c r="B153" s="195"/>
      <c r="C153" s="195"/>
      <c r="D153" s="195"/>
      <c r="E153" s="195"/>
      <c r="F153" s="195"/>
      <c r="G153" s="195"/>
      <c r="H153" s="195"/>
      <c r="I153" s="3" t="s">
        <v>17</v>
      </c>
      <c r="J153" s="3" t="s">
        <v>4</v>
      </c>
      <c r="K153" s="195"/>
      <c r="L153" s="195"/>
      <c r="M153" s="195"/>
      <c r="N153" s="195"/>
    </row>
    <row r="154" spans="1:14" ht="18" thickTop="1" thickBot="1" x14ac:dyDescent="0.3">
      <c r="A154" s="4">
        <v>1</v>
      </c>
      <c r="B154" s="4">
        <v>2</v>
      </c>
      <c r="C154" s="4">
        <v>3</v>
      </c>
      <c r="D154" s="4">
        <v>4</v>
      </c>
      <c r="E154" s="4">
        <v>5</v>
      </c>
      <c r="F154" s="4">
        <v>6</v>
      </c>
      <c r="G154" s="4">
        <v>7</v>
      </c>
      <c r="H154" s="4">
        <v>8</v>
      </c>
      <c r="I154" s="4">
        <v>9</v>
      </c>
      <c r="J154" s="4">
        <v>10</v>
      </c>
      <c r="K154" s="4">
        <v>11</v>
      </c>
      <c r="L154" s="4">
        <v>12</v>
      </c>
      <c r="M154" s="4">
        <v>13</v>
      </c>
      <c r="N154" s="4">
        <v>14</v>
      </c>
    </row>
    <row r="155" spans="1:14" ht="17.25" thickTop="1" x14ac:dyDescent="0.25">
      <c r="A155" s="13">
        <v>131</v>
      </c>
      <c r="B155" s="16" t="s">
        <v>34</v>
      </c>
      <c r="C155" s="13" t="s">
        <v>41</v>
      </c>
      <c r="D155" s="5"/>
      <c r="E155" s="17">
        <v>4000</v>
      </c>
      <c r="F155" s="5"/>
      <c r="G155" s="16" t="s">
        <v>61</v>
      </c>
      <c r="H155" s="5" t="s">
        <v>90</v>
      </c>
      <c r="I155" s="5"/>
      <c r="J155" s="5"/>
      <c r="K155" s="5" t="s">
        <v>34</v>
      </c>
      <c r="L155" s="16" t="s">
        <v>103</v>
      </c>
      <c r="M155" s="6"/>
      <c r="N155" s="5"/>
    </row>
    <row r="156" spans="1:14" x14ac:dyDescent="0.25">
      <c r="A156" s="13">
        <v>132</v>
      </c>
      <c r="B156" s="16" t="s">
        <v>34</v>
      </c>
      <c r="C156" s="13" t="s">
        <v>41</v>
      </c>
      <c r="D156" s="5"/>
      <c r="E156" s="17">
        <v>13000</v>
      </c>
      <c r="F156" s="5"/>
      <c r="G156" s="16" t="s">
        <v>61</v>
      </c>
      <c r="H156" s="5" t="s">
        <v>90</v>
      </c>
      <c r="I156" s="5"/>
      <c r="J156" s="5"/>
      <c r="K156" s="5" t="s">
        <v>34</v>
      </c>
      <c r="L156" s="16" t="s">
        <v>103</v>
      </c>
      <c r="M156" s="6"/>
      <c r="N156" s="5"/>
    </row>
    <row r="157" spans="1:14" x14ac:dyDescent="0.25">
      <c r="A157" s="13">
        <v>133</v>
      </c>
      <c r="B157" s="16" t="s">
        <v>34</v>
      </c>
      <c r="C157" s="13" t="s">
        <v>41</v>
      </c>
      <c r="D157" s="5"/>
      <c r="E157" s="17">
        <v>11400</v>
      </c>
      <c r="F157" s="5"/>
      <c r="G157" s="16" t="s">
        <v>61</v>
      </c>
      <c r="H157" s="5" t="s">
        <v>90</v>
      </c>
      <c r="I157" s="5"/>
      <c r="J157" s="5"/>
      <c r="K157" s="5" t="s">
        <v>34</v>
      </c>
      <c r="L157" s="16" t="s">
        <v>103</v>
      </c>
      <c r="M157" s="6"/>
      <c r="N157" s="5"/>
    </row>
    <row r="158" spans="1:14" x14ac:dyDescent="0.25">
      <c r="A158" s="13">
        <v>134</v>
      </c>
      <c r="B158" s="16" t="s">
        <v>34</v>
      </c>
      <c r="C158" s="13" t="s">
        <v>41</v>
      </c>
      <c r="D158" s="5"/>
      <c r="E158" s="17">
        <v>4000</v>
      </c>
      <c r="F158" s="5"/>
      <c r="G158" s="16" t="s">
        <v>61</v>
      </c>
      <c r="H158" s="5" t="s">
        <v>90</v>
      </c>
      <c r="I158" s="5"/>
      <c r="J158" s="5"/>
      <c r="K158" s="5" t="s">
        <v>34</v>
      </c>
      <c r="L158" s="16" t="s">
        <v>103</v>
      </c>
      <c r="M158" s="6"/>
      <c r="N158" s="5"/>
    </row>
    <row r="159" spans="1:14" x14ac:dyDescent="0.25">
      <c r="A159" s="13">
        <v>135</v>
      </c>
      <c r="B159" s="16" t="s">
        <v>34</v>
      </c>
      <c r="C159" s="13" t="s">
        <v>41</v>
      </c>
      <c r="D159" s="5"/>
      <c r="E159" s="17">
        <v>1000</v>
      </c>
      <c r="F159" s="5"/>
      <c r="G159" s="16" t="s">
        <v>48</v>
      </c>
      <c r="H159" s="5" t="s">
        <v>90</v>
      </c>
      <c r="I159" s="5"/>
      <c r="J159" s="5"/>
      <c r="K159" s="5" t="s">
        <v>34</v>
      </c>
      <c r="L159" s="16" t="s">
        <v>103</v>
      </c>
      <c r="M159" s="6"/>
      <c r="N159" s="5"/>
    </row>
    <row r="160" spans="1:14" x14ac:dyDescent="0.25">
      <c r="A160" s="13">
        <v>136</v>
      </c>
      <c r="B160" s="16" t="s">
        <v>34</v>
      </c>
      <c r="C160" s="13" t="s">
        <v>41</v>
      </c>
      <c r="D160" s="5"/>
      <c r="E160" s="17">
        <v>9500</v>
      </c>
      <c r="F160" s="5"/>
      <c r="G160" s="16" t="s">
        <v>48</v>
      </c>
      <c r="H160" s="5" t="s">
        <v>90</v>
      </c>
      <c r="I160" s="5"/>
      <c r="J160" s="5"/>
      <c r="K160" s="5" t="s">
        <v>34</v>
      </c>
      <c r="L160" s="16" t="s">
        <v>103</v>
      </c>
      <c r="M160" s="6"/>
      <c r="N160" s="5"/>
    </row>
    <row r="161" spans="1:14" x14ac:dyDescent="0.25">
      <c r="A161" s="13">
        <v>137</v>
      </c>
      <c r="B161" s="16" t="s">
        <v>34</v>
      </c>
      <c r="C161" s="13" t="s">
        <v>41</v>
      </c>
      <c r="D161" s="5"/>
      <c r="E161" s="17">
        <v>5200</v>
      </c>
      <c r="F161" s="5"/>
      <c r="G161" s="16" t="s">
        <v>48</v>
      </c>
      <c r="H161" s="5" t="s">
        <v>90</v>
      </c>
      <c r="I161" s="5"/>
      <c r="J161" s="5"/>
      <c r="K161" s="5" t="s">
        <v>34</v>
      </c>
      <c r="L161" s="16" t="s">
        <v>103</v>
      </c>
      <c r="M161" s="6"/>
      <c r="N161" s="5"/>
    </row>
    <row r="162" spans="1:14" x14ac:dyDescent="0.25">
      <c r="A162" s="13">
        <v>138</v>
      </c>
      <c r="B162" s="16" t="s">
        <v>34</v>
      </c>
      <c r="C162" s="13" t="s">
        <v>41</v>
      </c>
      <c r="D162" s="5"/>
      <c r="E162" s="17">
        <v>4400</v>
      </c>
      <c r="F162" s="5"/>
      <c r="G162" s="16" t="s">
        <v>48</v>
      </c>
      <c r="H162" s="5" t="s">
        <v>90</v>
      </c>
      <c r="I162" s="5"/>
      <c r="J162" s="5"/>
      <c r="K162" s="5" t="s">
        <v>34</v>
      </c>
      <c r="L162" s="16" t="s">
        <v>103</v>
      </c>
      <c r="M162" s="6"/>
      <c r="N162" s="5"/>
    </row>
    <row r="163" spans="1:14" x14ac:dyDescent="0.25">
      <c r="A163" s="13">
        <v>139</v>
      </c>
      <c r="B163" s="16" t="s">
        <v>34</v>
      </c>
      <c r="C163" s="13" t="s">
        <v>41</v>
      </c>
      <c r="D163" s="5"/>
      <c r="E163" s="17">
        <v>2500</v>
      </c>
      <c r="F163" s="5"/>
      <c r="G163" s="16" t="s">
        <v>48</v>
      </c>
      <c r="H163" s="5" t="s">
        <v>90</v>
      </c>
      <c r="I163" s="5"/>
      <c r="J163" s="5"/>
      <c r="K163" s="5" t="s">
        <v>34</v>
      </c>
      <c r="L163" s="16" t="s">
        <v>103</v>
      </c>
      <c r="M163" s="6"/>
      <c r="N163" s="5"/>
    </row>
    <row r="164" spans="1:14" x14ac:dyDescent="0.25">
      <c r="A164" s="13">
        <v>140</v>
      </c>
      <c r="B164" s="16" t="s">
        <v>34</v>
      </c>
      <c r="C164" s="13" t="s">
        <v>41</v>
      </c>
      <c r="D164" s="5"/>
      <c r="E164" s="17">
        <v>9500</v>
      </c>
      <c r="F164" s="5"/>
      <c r="G164" s="16" t="s">
        <v>42</v>
      </c>
      <c r="H164" s="5" t="s">
        <v>90</v>
      </c>
      <c r="I164" s="5"/>
      <c r="J164" s="5"/>
      <c r="K164" s="5" t="s">
        <v>34</v>
      </c>
      <c r="L164" s="16" t="s">
        <v>103</v>
      </c>
      <c r="M164" s="6"/>
      <c r="N164" s="5"/>
    </row>
    <row r="165" spans="1:14" x14ac:dyDescent="0.25">
      <c r="A165" s="13">
        <v>141</v>
      </c>
      <c r="B165" s="16" t="s">
        <v>34</v>
      </c>
      <c r="C165" s="13" t="s">
        <v>41</v>
      </c>
      <c r="D165" s="5"/>
      <c r="E165" s="17">
        <v>5850</v>
      </c>
      <c r="F165" s="5"/>
      <c r="G165" s="16" t="s">
        <v>42</v>
      </c>
      <c r="H165" s="5" t="s">
        <v>90</v>
      </c>
      <c r="I165" s="5"/>
      <c r="J165" s="5"/>
      <c r="K165" s="5" t="s">
        <v>34</v>
      </c>
      <c r="L165" s="16" t="s">
        <v>103</v>
      </c>
      <c r="M165" s="6"/>
      <c r="N165" s="5"/>
    </row>
    <row r="166" spans="1:14" x14ac:dyDescent="0.25">
      <c r="A166" s="13">
        <v>142</v>
      </c>
      <c r="B166" s="16" t="s">
        <v>34</v>
      </c>
      <c r="C166" s="13" t="s">
        <v>41</v>
      </c>
      <c r="D166" s="5"/>
      <c r="E166" s="17">
        <v>4400</v>
      </c>
      <c r="F166" s="5"/>
      <c r="G166" s="16" t="s">
        <v>42</v>
      </c>
      <c r="H166" s="5" t="s">
        <v>90</v>
      </c>
      <c r="I166" s="5"/>
      <c r="J166" s="5"/>
      <c r="K166" s="5" t="s">
        <v>34</v>
      </c>
      <c r="L166" s="16" t="s">
        <v>103</v>
      </c>
      <c r="M166" s="6"/>
      <c r="N166" s="5"/>
    </row>
    <row r="167" spans="1:14" x14ac:dyDescent="0.25">
      <c r="A167" s="13">
        <v>143</v>
      </c>
      <c r="B167" s="16" t="s">
        <v>34</v>
      </c>
      <c r="C167" s="13" t="s">
        <v>41</v>
      </c>
      <c r="D167" s="5"/>
      <c r="E167" s="17">
        <v>20900</v>
      </c>
      <c r="F167" s="5"/>
      <c r="G167" s="16" t="s">
        <v>42</v>
      </c>
      <c r="H167" s="5" t="s">
        <v>90</v>
      </c>
      <c r="I167" s="5"/>
      <c r="J167" s="5"/>
      <c r="K167" s="5" t="s">
        <v>34</v>
      </c>
      <c r="L167" s="16" t="s">
        <v>103</v>
      </c>
      <c r="M167" s="6"/>
      <c r="N167" s="5"/>
    </row>
    <row r="168" spans="1:14" x14ac:dyDescent="0.25">
      <c r="A168" s="13">
        <v>144</v>
      </c>
      <c r="B168" s="16" t="s">
        <v>34</v>
      </c>
      <c r="C168" s="13" t="s">
        <v>41</v>
      </c>
      <c r="D168" s="5"/>
      <c r="E168" s="17">
        <v>900</v>
      </c>
      <c r="F168" s="5"/>
      <c r="G168" s="16" t="s">
        <v>42</v>
      </c>
      <c r="H168" s="5" t="s">
        <v>90</v>
      </c>
      <c r="I168" s="5"/>
      <c r="J168" s="5"/>
      <c r="K168" s="5" t="s">
        <v>34</v>
      </c>
      <c r="L168" s="16" t="s">
        <v>103</v>
      </c>
      <c r="M168" s="6"/>
      <c r="N168" s="5"/>
    </row>
    <row r="169" spans="1:14" x14ac:dyDescent="0.25">
      <c r="A169" s="13">
        <v>145</v>
      </c>
      <c r="B169" s="16" t="s">
        <v>34</v>
      </c>
      <c r="C169" s="13" t="s">
        <v>41</v>
      </c>
      <c r="D169" s="5"/>
      <c r="E169" s="17">
        <v>2000</v>
      </c>
      <c r="F169" s="5"/>
      <c r="G169" s="16" t="s">
        <v>48</v>
      </c>
      <c r="H169" s="5" t="s">
        <v>90</v>
      </c>
      <c r="I169" s="5"/>
      <c r="J169" s="5"/>
      <c r="K169" s="5" t="s">
        <v>34</v>
      </c>
      <c r="L169" s="16" t="s">
        <v>103</v>
      </c>
      <c r="M169" s="6"/>
      <c r="N169" s="5"/>
    </row>
    <row r="170" spans="1:14" x14ac:dyDescent="0.25">
      <c r="A170" s="13">
        <v>146</v>
      </c>
      <c r="B170" s="16" t="s">
        <v>34</v>
      </c>
      <c r="C170" s="13" t="s">
        <v>41</v>
      </c>
      <c r="D170" s="5"/>
      <c r="E170" s="17">
        <v>4400</v>
      </c>
      <c r="F170" s="5"/>
      <c r="G170" s="16" t="s">
        <v>49</v>
      </c>
      <c r="H170" s="5" t="s">
        <v>90</v>
      </c>
      <c r="I170" s="5"/>
      <c r="J170" s="5"/>
      <c r="K170" s="5" t="s">
        <v>34</v>
      </c>
      <c r="L170" s="16" t="s">
        <v>103</v>
      </c>
      <c r="M170" s="6"/>
      <c r="N170" s="5"/>
    </row>
    <row r="171" spans="1:14" x14ac:dyDescent="0.25">
      <c r="A171" s="13">
        <v>147</v>
      </c>
      <c r="B171" s="16" t="s">
        <v>34</v>
      </c>
      <c r="C171" s="13" t="s">
        <v>41</v>
      </c>
      <c r="D171" s="5"/>
      <c r="E171" s="17">
        <v>22500</v>
      </c>
      <c r="F171" s="5"/>
      <c r="G171" s="16" t="s">
        <v>49</v>
      </c>
      <c r="H171" s="5" t="s">
        <v>90</v>
      </c>
      <c r="I171" s="5"/>
      <c r="J171" s="5"/>
      <c r="K171" s="5" t="s">
        <v>34</v>
      </c>
      <c r="L171" s="16" t="s">
        <v>103</v>
      </c>
      <c r="M171" s="6"/>
      <c r="N171" s="5"/>
    </row>
    <row r="172" spans="1:14" x14ac:dyDescent="0.25">
      <c r="A172" s="13">
        <v>148</v>
      </c>
      <c r="B172" s="16" t="s">
        <v>34</v>
      </c>
      <c r="C172" s="13" t="s">
        <v>41</v>
      </c>
      <c r="D172" s="5"/>
      <c r="E172" s="17">
        <v>2500</v>
      </c>
      <c r="F172" s="5"/>
      <c r="G172" s="16" t="s">
        <v>49</v>
      </c>
      <c r="H172" s="5" t="s">
        <v>90</v>
      </c>
      <c r="I172" s="5"/>
      <c r="J172" s="5"/>
      <c r="K172" s="5" t="s">
        <v>34</v>
      </c>
      <c r="L172" s="16" t="s">
        <v>103</v>
      </c>
      <c r="M172" s="6"/>
      <c r="N172" s="5"/>
    </row>
    <row r="173" spans="1:14" x14ac:dyDescent="0.25">
      <c r="A173" s="13">
        <v>149</v>
      </c>
      <c r="B173" s="16" t="s">
        <v>34</v>
      </c>
      <c r="C173" s="13" t="s">
        <v>41</v>
      </c>
      <c r="D173" s="5"/>
      <c r="E173" s="17">
        <v>7500</v>
      </c>
      <c r="F173" s="5"/>
      <c r="G173" s="16" t="s">
        <v>49</v>
      </c>
      <c r="H173" s="5" t="s">
        <v>90</v>
      </c>
      <c r="I173" s="5"/>
      <c r="J173" s="5"/>
      <c r="K173" s="5" t="s">
        <v>34</v>
      </c>
      <c r="L173" s="16" t="s">
        <v>103</v>
      </c>
      <c r="M173" s="6"/>
      <c r="N173" s="5"/>
    </row>
    <row r="174" spans="1:14" x14ac:dyDescent="0.25">
      <c r="A174" s="13">
        <v>150</v>
      </c>
      <c r="B174" s="16" t="s">
        <v>34</v>
      </c>
      <c r="C174" s="13" t="s">
        <v>41</v>
      </c>
      <c r="D174" s="5"/>
      <c r="E174" s="17">
        <v>7500</v>
      </c>
      <c r="F174" s="5"/>
      <c r="G174" s="16" t="s">
        <v>49</v>
      </c>
      <c r="H174" s="5" t="s">
        <v>90</v>
      </c>
      <c r="I174" s="5"/>
      <c r="J174" s="5"/>
      <c r="K174" s="5" t="s">
        <v>34</v>
      </c>
      <c r="L174" s="16" t="s">
        <v>103</v>
      </c>
      <c r="M174" s="6"/>
      <c r="N174" s="5"/>
    </row>
    <row r="175" spans="1:14" x14ac:dyDescent="0.25">
      <c r="A175" s="13">
        <v>151</v>
      </c>
      <c r="B175" s="16" t="s">
        <v>34</v>
      </c>
      <c r="C175" s="13" t="s">
        <v>41</v>
      </c>
      <c r="D175" s="5"/>
      <c r="E175" s="17">
        <v>9450</v>
      </c>
      <c r="F175" s="5"/>
      <c r="G175" s="16" t="s">
        <v>49</v>
      </c>
      <c r="H175" s="5" t="s">
        <v>90</v>
      </c>
      <c r="I175" s="5"/>
      <c r="J175" s="5"/>
      <c r="K175" s="5" t="s">
        <v>34</v>
      </c>
      <c r="L175" s="16" t="s">
        <v>103</v>
      </c>
      <c r="M175" s="6"/>
      <c r="N175" s="5"/>
    </row>
    <row r="176" spans="1:14" x14ac:dyDescent="0.25">
      <c r="A176" s="13">
        <v>152</v>
      </c>
      <c r="B176" s="16" t="s">
        <v>34</v>
      </c>
      <c r="C176" s="13" t="s">
        <v>41</v>
      </c>
      <c r="D176" s="5"/>
      <c r="E176" s="17">
        <v>5300</v>
      </c>
      <c r="F176" s="5"/>
      <c r="G176" s="16" t="s">
        <v>49</v>
      </c>
      <c r="H176" s="5" t="s">
        <v>90</v>
      </c>
      <c r="I176" s="5"/>
      <c r="J176" s="5"/>
      <c r="K176" s="5" t="s">
        <v>34</v>
      </c>
      <c r="L176" s="16" t="s">
        <v>103</v>
      </c>
      <c r="M176" s="6"/>
      <c r="N176" s="5"/>
    </row>
    <row r="177" spans="1:14" x14ac:dyDescent="0.25">
      <c r="A177" s="13">
        <v>153</v>
      </c>
      <c r="B177" s="16" t="s">
        <v>34</v>
      </c>
      <c r="C177" s="13" t="s">
        <v>41</v>
      </c>
      <c r="D177" s="5"/>
      <c r="E177" s="17">
        <v>10200</v>
      </c>
      <c r="F177" s="5"/>
      <c r="G177" s="16" t="s">
        <v>49</v>
      </c>
      <c r="H177" s="5" t="s">
        <v>90</v>
      </c>
      <c r="I177" s="5"/>
      <c r="J177" s="5"/>
      <c r="K177" s="5" t="s">
        <v>34</v>
      </c>
      <c r="L177" s="16" t="s">
        <v>103</v>
      </c>
      <c r="M177" s="6"/>
      <c r="N177" s="5"/>
    </row>
    <row r="178" spans="1:14" x14ac:dyDescent="0.25">
      <c r="A178" s="13">
        <v>154</v>
      </c>
      <c r="B178" s="16" t="s">
        <v>34</v>
      </c>
      <c r="C178" s="13" t="s">
        <v>41</v>
      </c>
      <c r="D178" s="5"/>
      <c r="E178" s="17">
        <v>2100</v>
      </c>
      <c r="F178" s="5"/>
      <c r="G178" s="16" t="s">
        <v>49</v>
      </c>
      <c r="H178" s="5" t="s">
        <v>90</v>
      </c>
      <c r="I178" s="5"/>
      <c r="J178" s="5"/>
      <c r="K178" s="5" t="s">
        <v>34</v>
      </c>
      <c r="L178" s="16" t="s">
        <v>103</v>
      </c>
      <c r="M178" s="6"/>
      <c r="N178" s="5"/>
    </row>
    <row r="179" spans="1:14" x14ac:dyDescent="0.25">
      <c r="A179" s="13">
        <v>155</v>
      </c>
      <c r="B179" s="16" t="s">
        <v>34</v>
      </c>
      <c r="C179" s="13" t="s">
        <v>41</v>
      </c>
      <c r="D179" s="5"/>
      <c r="E179" s="17">
        <v>3400</v>
      </c>
      <c r="F179" s="5"/>
      <c r="G179" s="16" t="s">
        <v>49</v>
      </c>
      <c r="H179" s="5" t="s">
        <v>90</v>
      </c>
      <c r="I179" s="5"/>
      <c r="J179" s="5"/>
      <c r="K179" s="5" t="s">
        <v>34</v>
      </c>
      <c r="L179" s="16" t="s">
        <v>103</v>
      </c>
      <c r="M179" s="6"/>
      <c r="N179" s="5"/>
    </row>
    <row r="180" spans="1:14" x14ac:dyDescent="0.25">
      <c r="A180" s="13">
        <v>156</v>
      </c>
      <c r="B180" s="16" t="s">
        <v>34</v>
      </c>
      <c r="C180" s="13" t="s">
        <v>41</v>
      </c>
      <c r="D180" s="5"/>
      <c r="E180" s="17">
        <v>19560</v>
      </c>
      <c r="F180" s="5"/>
      <c r="G180" s="16" t="s">
        <v>48</v>
      </c>
      <c r="H180" s="5" t="s">
        <v>90</v>
      </c>
      <c r="I180" s="5"/>
      <c r="J180" s="5"/>
      <c r="K180" s="5" t="s">
        <v>34</v>
      </c>
      <c r="L180" s="16" t="s">
        <v>103</v>
      </c>
      <c r="M180" s="6"/>
      <c r="N180" s="5"/>
    </row>
    <row r="181" spans="1:14" x14ac:dyDescent="0.25">
      <c r="A181" s="13">
        <v>157</v>
      </c>
      <c r="B181" s="16" t="s">
        <v>34</v>
      </c>
      <c r="C181" s="13" t="s">
        <v>41</v>
      </c>
      <c r="D181" s="5"/>
      <c r="E181" s="17">
        <v>22700</v>
      </c>
      <c r="F181" s="5"/>
      <c r="G181" s="16" t="s">
        <v>48</v>
      </c>
      <c r="H181" s="5" t="s">
        <v>90</v>
      </c>
      <c r="I181" s="5"/>
      <c r="J181" s="5"/>
      <c r="K181" s="5" t="s">
        <v>34</v>
      </c>
      <c r="L181" s="16" t="s">
        <v>103</v>
      </c>
      <c r="M181" s="6"/>
      <c r="N181" s="5"/>
    </row>
    <row r="182" spans="1:14" x14ac:dyDescent="0.25">
      <c r="A182" s="13">
        <v>158</v>
      </c>
      <c r="B182" s="16" t="s">
        <v>34</v>
      </c>
      <c r="C182" s="13" t="s">
        <v>41</v>
      </c>
      <c r="D182" s="5"/>
      <c r="E182" s="17">
        <v>3350</v>
      </c>
      <c r="F182" s="5"/>
      <c r="G182" s="16" t="s">
        <v>48</v>
      </c>
      <c r="H182" s="5" t="s">
        <v>90</v>
      </c>
      <c r="I182" s="5"/>
      <c r="J182" s="5"/>
      <c r="K182" s="5" t="s">
        <v>34</v>
      </c>
      <c r="L182" s="16" t="s">
        <v>103</v>
      </c>
      <c r="M182" s="6"/>
      <c r="N182" s="5"/>
    </row>
    <row r="183" spans="1:14" x14ac:dyDescent="0.25">
      <c r="A183" s="13">
        <v>159</v>
      </c>
      <c r="B183" s="16" t="s">
        <v>34</v>
      </c>
      <c r="C183" s="13" t="s">
        <v>41</v>
      </c>
      <c r="D183" s="5"/>
      <c r="E183" s="17">
        <v>20000</v>
      </c>
      <c r="F183" s="5"/>
      <c r="G183" s="16" t="s">
        <v>48</v>
      </c>
      <c r="H183" s="5" t="s">
        <v>90</v>
      </c>
      <c r="I183" s="5"/>
      <c r="J183" s="5"/>
      <c r="K183" s="5" t="s">
        <v>34</v>
      </c>
      <c r="L183" s="16" t="s">
        <v>103</v>
      </c>
      <c r="M183" s="6"/>
      <c r="N183" s="5"/>
    </row>
    <row r="184" spans="1:14" x14ac:dyDescent="0.25">
      <c r="A184" s="13">
        <v>160</v>
      </c>
      <c r="B184" s="16" t="s">
        <v>34</v>
      </c>
      <c r="C184" s="13" t="s">
        <v>41</v>
      </c>
      <c r="D184" s="5"/>
      <c r="E184" s="17">
        <v>1320</v>
      </c>
      <c r="F184" s="5"/>
      <c r="G184" s="16" t="s">
        <v>48</v>
      </c>
      <c r="H184" s="5" t="s">
        <v>90</v>
      </c>
      <c r="I184" s="5"/>
      <c r="J184" s="5"/>
      <c r="K184" s="5" t="s">
        <v>34</v>
      </c>
      <c r="L184" s="16" t="s">
        <v>103</v>
      </c>
      <c r="M184" s="6"/>
      <c r="N184" s="5"/>
    </row>
    <row r="185" spans="1:14" x14ac:dyDescent="0.25">
      <c r="A185" s="13">
        <v>161</v>
      </c>
      <c r="B185" s="16" t="s">
        <v>34</v>
      </c>
      <c r="C185" s="13" t="s">
        <v>41</v>
      </c>
      <c r="D185" s="5"/>
      <c r="E185" s="17">
        <v>37800</v>
      </c>
      <c r="F185" s="5"/>
      <c r="G185" s="16" t="s">
        <v>48</v>
      </c>
      <c r="H185" s="5" t="s">
        <v>90</v>
      </c>
      <c r="I185" s="5"/>
      <c r="J185" s="5"/>
      <c r="K185" s="5" t="s">
        <v>34</v>
      </c>
      <c r="L185" s="16" t="s">
        <v>103</v>
      </c>
      <c r="M185" s="6"/>
      <c r="N185" s="5"/>
    </row>
    <row r="186" spans="1:14" x14ac:dyDescent="0.25">
      <c r="A186" s="13">
        <v>162</v>
      </c>
      <c r="B186" s="16" t="s">
        <v>34</v>
      </c>
      <c r="C186" s="13" t="s">
        <v>41</v>
      </c>
      <c r="D186" s="5"/>
      <c r="E186" s="17">
        <v>1000</v>
      </c>
      <c r="F186" s="5"/>
      <c r="G186" s="16" t="s">
        <v>48</v>
      </c>
      <c r="H186" s="5" t="s">
        <v>90</v>
      </c>
      <c r="I186" s="5"/>
      <c r="J186" s="5"/>
      <c r="K186" s="5" t="s">
        <v>34</v>
      </c>
      <c r="L186" s="16" t="s">
        <v>103</v>
      </c>
      <c r="M186" s="6"/>
      <c r="N186" s="5"/>
    </row>
    <row r="187" spans="1:14" x14ac:dyDescent="0.25">
      <c r="A187" s="13">
        <v>163</v>
      </c>
      <c r="B187" s="16" t="s">
        <v>34</v>
      </c>
      <c r="C187" s="13" t="s">
        <v>41</v>
      </c>
      <c r="D187" s="5"/>
      <c r="E187" s="17">
        <v>4500</v>
      </c>
      <c r="F187" s="5"/>
      <c r="G187" s="16" t="s">
        <v>48</v>
      </c>
      <c r="H187" s="5" t="s">
        <v>90</v>
      </c>
      <c r="I187" s="5"/>
      <c r="J187" s="5"/>
      <c r="K187" s="5" t="s">
        <v>34</v>
      </c>
      <c r="L187" s="16" t="s">
        <v>103</v>
      </c>
      <c r="M187" s="6"/>
      <c r="N187" s="5"/>
    </row>
    <row r="188" spans="1:14" ht="21" customHeight="1" x14ac:dyDescent="0.25">
      <c r="A188" s="194" t="s">
        <v>2</v>
      </c>
      <c r="B188" s="194" t="s">
        <v>3</v>
      </c>
      <c r="C188" s="194" t="s">
        <v>4</v>
      </c>
      <c r="D188" s="194"/>
      <c r="E188" s="194" t="s">
        <v>5</v>
      </c>
      <c r="F188" s="194" t="s">
        <v>6</v>
      </c>
      <c r="G188" s="194" t="s">
        <v>7</v>
      </c>
      <c r="H188" s="196" t="s">
        <v>8</v>
      </c>
      <c r="I188" s="197"/>
      <c r="J188" s="198"/>
      <c r="K188" s="194" t="s">
        <v>9</v>
      </c>
      <c r="L188" s="194" t="s">
        <v>10</v>
      </c>
      <c r="M188" s="194" t="s">
        <v>11</v>
      </c>
      <c r="N188" s="194" t="s">
        <v>12</v>
      </c>
    </row>
    <row r="189" spans="1:14" ht="17.25" customHeight="1" x14ac:dyDescent="0.25">
      <c r="A189" s="194"/>
      <c r="B189" s="194"/>
      <c r="C189" s="194" t="s">
        <v>13</v>
      </c>
      <c r="D189" s="194" t="s">
        <v>14</v>
      </c>
      <c r="E189" s="194"/>
      <c r="F189" s="194"/>
      <c r="G189" s="194"/>
      <c r="H189" s="194" t="s">
        <v>15</v>
      </c>
      <c r="I189" s="194" t="s">
        <v>16</v>
      </c>
      <c r="J189" s="194"/>
      <c r="K189" s="194"/>
      <c r="L189" s="194"/>
      <c r="M189" s="194"/>
      <c r="N189" s="194"/>
    </row>
    <row r="190" spans="1:14" ht="17.25" thickBot="1" x14ac:dyDescent="0.3">
      <c r="A190" s="195"/>
      <c r="B190" s="195"/>
      <c r="C190" s="195"/>
      <c r="D190" s="195"/>
      <c r="E190" s="195"/>
      <c r="F190" s="195"/>
      <c r="G190" s="195"/>
      <c r="H190" s="195"/>
      <c r="I190" s="3" t="s">
        <v>17</v>
      </c>
      <c r="J190" s="3" t="s">
        <v>4</v>
      </c>
      <c r="K190" s="195"/>
      <c r="L190" s="195"/>
      <c r="M190" s="195"/>
      <c r="N190" s="195"/>
    </row>
    <row r="191" spans="1:14" ht="18" thickTop="1" thickBot="1" x14ac:dyDescent="0.3">
      <c r="A191" s="4">
        <v>1</v>
      </c>
      <c r="B191" s="4">
        <v>2</v>
      </c>
      <c r="C191" s="4">
        <v>3</v>
      </c>
      <c r="D191" s="4">
        <v>4</v>
      </c>
      <c r="E191" s="4">
        <v>5</v>
      </c>
      <c r="F191" s="4">
        <v>6</v>
      </c>
      <c r="G191" s="4">
        <v>7</v>
      </c>
      <c r="H191" s="4">
        <v>8</v>
      </c>
      <c r="I191" s="4">
        <v>9</v>
      </c>
      <c r="J191" s="4">
        <v>10</v>
      </c>
      <c r="K191" s="4">
        <v>11</v>
      </c>
      <c r="L191" s="4">
        <v>12</v>
      </c>
      <c r="M191" s="4">
        <v>13</v>
      </c>
      <c r="N191" s="4">
        <v>14</v>
      </c>
    </row>
    <row r="192" spans="1:14" ht="17.25" thickTop="1" x14ac:dyDescent="0.25">
      <c r="A192" s="13">
        <v>164</v>
      </c>
      <c r="B192" s="16" t="s">
        <v>34</v>
      </c>
      <c r="C192" s="13" t="s">
        <v>41</v>
      </c>
      <c r="D192" s="5"/>
      <c r="E192" s="17">
        <v>7000</v>
      </c>
      <c r="F192" s="5"/>
      <c r="G192" s="16" t="s">
        <v>49</v>
      </c>
      <c r="H192" s="5" t="s">
        <v>90</v>
      </c>
      <c r="I192" s="5"/>
      <c r="J192" s="5"/>
      <c r="K192" s="5" t="s">
        <v>34</v>
      </c>
      <c r="L192" s="16" t="s">
        <v>103</v>
      </c>
      <c r="M192" s="6"/>
      <c r="N192" s="5"/>
    </row>
    <row r="193" spans="1:14" x14ac:dyDescent="0.25">
      <c r="A193" s="13">
        <v>165</v>
      </c>
      <c r="B193" s="16" t="s">
        <v>34</v>
      </c>
      <c r="C193" s="13" t="s">
        <v>41</v>
      </c>
      <c r="D193" s="5"/>
      <c r="E193" s="17">
        <v>7920</v>
      </c>
      <c r="F193" s="5"/>
      <c r="G193" s="16" t="s">
        <v>49</v>
      </c>
      <c r="H193" s="5" t="s">
        <v>90</v>
      </c>
      <c r="I193" s="5"/>
      <c r="J193" s="5"/>
      <c r="K193" s="5" t="s">
        <v>34</v>
      </c>
      <c r="L193" s="16" t="s">
        <v>103</v>
      </c>
      <c r="M193" s="6"/>
      <c r="N193" s="5"/>
    </row>
    <row r="194" spans="1:14" x14ac:dyDescent="0.25">
      <c r="A194" s="13">
        <v>166</v>
      </c>
      <c r="B194" s="16" t="s">
        <v>34</v>
      </c>
      <c r="C194" s="13" t="s">
        <v>41</v>
      </c>
      <c r="D194" s="5"/>
      <c r="E194" s="17">
        <v>4400</v>
      </c>
      <c r="F194" s="5"/>
      <c r="G194" s="16" t="s">
        <v>49</v>
      </c>
      <c r="H194" s="5" t="s">
        <v>90</v>
      </c>
      <c r="I194" s="5"/>
      <c r="J194" s="5"/>
      <c r="K194" s="5" t="s">
        <v>34</v>
      </c>
      <c r="L194" s="16" t="s">
        <v>103</v>
      </c>
      <c r="M194" s="6"/>
      <c r="N194" s="5"/>
    </row>
    <row r="195" spans="1:14" x14ac:dyDescent="0.25">
      <c r="A195" s="13">
        <v>167</v>
      </c>
      <c r="B195" s="16" t="s">
        <v>34</v>
      </c>
      <c r="C195" s="13" t="s">
        <v>41</v>
      </c>
      <c r="D195" s="5"/>
      <c r="E195" s="17">
        <v>20900</v>
      </c>
      <c r="F195" s="5"/>
      <c r="G195" s="16" t="s">
        <v>49</v>
      </c>
      <c r="H195" s="5" t="s">
        <v>90</v>
      </c>
      <c r="I195" s="5"/>
      <c r="J195" s="5"/>
      <c r="K195" s="5" t="s">
        <v>34</v>
      </c>
      <c r="L195" s="16" t="s">
        <v>103</v>
      </c>
      <c r="M195" s="6"/>
      <c r="N195" s="5"/>
    </row>
    <row r="196" spans="1:14" x14ac:dyDescent="0.25">
      <c r="A196" s="13">
        <v>168</v>
      </c>
      <c r="B196" s="16" t="s">
        <v>34</v>
      </c>
      <c r="C196" s="13" t="s">
        <v>41</v>
      </c>
      <c r="D196" s="5"/>
      <c r="E196" s="17">
        <v>900</v>
      </c>
      <c r="F196" s="5"/>
      <c r="G196" s="16" t="s">
        <v>49</v>
      </c>
      <c r="H196" s="5" t="s">
        <v>90</v>
      </c>
      <c r="I196" s="5"/>
      <c r="J196" s="5"/>
      <c r="K196" s="5" t="s">
        <v>34</v>
      </c>
      <c r="L196" s="16" t="s">
        <v>103</v>
      </c>
      <c r="M196" s="6"/>
      <c r="N196" s="5"/>
    </row>
    <row r="197" spans="1:14" x14ac:dyDescent="0.25">
      <c r="A197" s="13">
        <v>169</v>
      </c>
      <c r="B197" s="16" t="s">
        <v>34</v>
      </c>
      <c r="C197" s="13" t="s">
        <v>41</v>
      </c>
      <c r="D197" s="5"/>
      <c r="E197" s="17">
        <v>2000</v>
      </c>
      <c r="F197" s="5"/>
      <c r="G197" s="16" t="s">
        <v>49</v>
      </c>
      <c r="H197" s="5" t="s">
        <v>90</v>
      </c>
      <c r="I197" s="5"/>
      <c r="J197" s="5"/>
      <c r="K197" s="5" t="s">
        <v>34</v>
      </c>
      <c r="L197" s="16" t="s">
        <v>103</v>
      </c>
      <c r="M197" s="6"/>
      <c r="N197" s="5"/>
    </row>
    <row r="198" spans="1:14" x14ac:dyDescent="0.25">
      <c r="A198" s="13">
        <v>170</v>
      </c>
      <c r="B198" s="16" t="s">
        <v>34</v>
      </c>
      <c r="C198" s="13" t="s">
        <v>41</v>
      </c>
      <c r="D198" s="5"/>
      <c r="E198" s="17">
        <v>4400</v>
      </c>
      <c r="F198" s="5"/>
      <c r="G198" s="16" t="s">
        <v>49</v>
      </c>
      <c r="H198" s="5" t="s">
        <v>90</v>
      </c>
      <c r="I198" s="5"/>
      <c r="J198" s="5"/>
      <c r="K198" s="5" t="s">
        <v>34</v>
      </c>
      <c r="L198" s="16" t="s">
        <v>103</v>
      </c>
      <c r="M198" s="6"/>
      <c r="N198" s="5"/>
    </row>
    <row r="199" spans="1:14" x14ac:dyDescent="0.25">
      <c r="A199" s="13">
        <v>171</v>
      </c>
      <c r="B199" s="16" t="s">
        <v>34</v>
      </c>
      <c r="C199" s="13" t="s">
        <v>41</v>
      </c>
      <c r="D199" s="5"/>
      <c r="E199" s="17">
        <v>33450</v>
      </c>
      <c r="F199" s="5"/>
      <c r="G199" s="16" t="s">
        <v>49</v>
      </c>
      <c r="H199" s="5" t="s">
        <v>90</v>
      </c>
      <c r="I199" s="5"/>
      <c r="J199" s="5"/>
      <c r="K199" s="5" t="s">
        <v>34</v>
      </c>
      <c r="L199" s="16" t="s">
        <v>103</v>
      </c>
      <c r="M199" s="6"/>
      <c r="N199" s="5"/>
    </row>
    <row r="200" spans="1:14" x14ac:dyDescent="0.25">
      <c r="A200" s="13">
        <v>172</v>
      </c>
      <c r="B200" s="16" t="s">
        <v>34</v>
      </c>
      <c r="C200" s="13" t="s">
        <v>41</v>
      </c>
      <c r="D200" s="5"/>
      <c r="E200" s="17">
        <v>4400</v>
      </c>
      <c r="F200" s="5"/>
      <c r="G200" s="16" t="s">
        <v>49</v>
      </c>
      <c r="H200" s="5" t="s">
        <v>90</v>
      </c>
      <c r="I200" s="5"/>
      <c r="J200" s="5"/>
      <c r="K200" s="5" t="s">
        <v>34</v>
      </c>
      <c r="L200" s="16" t="s">
        <v>103</v>
      </c>
      <c r="M200" s="6"/>
      <c r="N200" s="5"/>
    </row>
    <row r="201" spans="1:14" x14ac:dyDescent="0.25">
      <c r="A201" s="13">
        <v>173</v>
      </c>
      <c r="B201" s="16" t="s">
        <v>34</v>
      </c>
      <c r="C201" s="13" t="s">
        <v>41</v>
      </c>
      <c r="D201" s="5"/>
      <c r="E201" s="17">
        <v>2000</v>
      </c>
      <c r="F201" s="5"/>
      <c r="G201" s="16" t="s">
        <v>49</v>
      </c>
      <c r="H201" s="5" t="s">
        <v>90</v>
      </c>
      <c r="I201" s="5"/>
      <c r="J201" s="5"/>
      <c r="K201" s="5" t="s">
        <v>34</v>
      </c>
      <c r="L201" s="16" t="s">
        <v>103</v>
      </c>
      <c r="M201" s="6"/>
      <c r="N201" s="5"/>
    </row>
    <row r="202" spans="1:14" x14ac:dyDescent="0.25">
      <c r="A202" s="13">
        <v>174</v>
      </c>
      <c r="B202" s="16" t="s">
        <v>34</v>
      </c>
      <c r="C202" s="13" t="s">
        <v>41</v>
      </c>
      <c r="D202" s="5"/>
      <c r="E202" s="20">
        <v>5000</v>
      </c>
      <c r="F202" s="5"/>
      <c r="G202" s="16" t="s">
        <v>49</v>
      </c>
      <c r="H202" s="5" t="s">
        <v>90</v>
      </c>
      <c r="I202" s="5"/>
      <c r="J202" s="5"/>
      <c r="K202" s="5" t="s">
        <v>34</v>
      </c>
      <c r="L202" s="16" t="s">
        <v>103</v>
      </c>
      <c r="M202" s="6"/>
      <c r="N202" s="5"/>
    </row>
    <row r="203" spans="1:14" x14ac:dyDescent="0.25">
      <c r="A203" s="13">
        <v>175</v>
      </c>
      <c r="B203" s="16" t="s">
        <v>34</v>
      </c>
      <c r="C203" s="13" t="s">
        <v>41</v>
      </c>
      <c r="D203" s="5"/>
      <c r="E203" s="17">
        <v>38100</v>
      </c>
      <c r="F203" s="5"/>
      <c r="G203" s="16" t="s">
        <v>49</v>
      </c>
      <c r="H203" s="5" t="s">
        <v>90</v>
      </c>
      <c r="I203" s="5"/>
      <c r="J203" s="5"/>
      <c r="K203" s="5" t="s">
        <v>34</v>
      </c>
      <c r="L203" s="16" t="s">
        <v>103</v>
      </c>
      <c r="M203" s="6"/>
      <c r="N203" s="5"/>
    </row>
    <row r="204" spans="1:14" x14ac:dyDescent="0.25">
      <c r="A204" s="13">
        <v>176</v>
      </c>
      <c r="B204" s="16" t="s">
        <v>34</v>
      </c>
      <c r="C204" s="13" t="s">
        <v>41</v>
      </c>
      <c r="D204" s="5"/>
      <c r="E204" s="17">
        <v>20300</v>
      </c>
      <c r="F204" s="5"/>
      <c r="G204" s="16" t="s">
        <v>49</v>
      </c>
      <c r="H204" s="5" t="s">
        <v>90</v>
      </c>
      <c r="I204" s="5"/>
      <c r="J204" s="5"/>
      <c r="K204" s="5" t="s">
        <v>34</v>
      </c>
      <c r="L204" s="16" t="s">
        <v>103</v>
      </c>
      <c r="M204" s="6"/>
      <c r="N204" s="5"/>
    </row>
    <row r="205" spans="1:14" x14ac:dyDescent="0.25">
      <c r="A205" s="13">
        <v>177</v>
      </c>
      <c r="B205" s="16" t="s">
        <v>34</v>
      </c>
      <c r="C205" s="13" t="s">
        <v>41</v>
      </c>
      <c r="D205" s="5"/>
      <c r="E205" s="17">
        <v>1500</v>
      </c>
      <c r="F205" s="5"/>
      <c r="G205" s="16" t="s">
        <v>49</v>
      </c>
      <c r="H205" s="5" t="s">
        <v>90</v>
      </c>
      <c r="I205" s="5"/>
      <c r="J205" s="5"/>
      <c r="K205" s="5" t="s">
        <v>34</v>
      </c>
      <c r="L205" s="16" t="s">
        <v>103</v>
      </c>
      <c r="M205" s="6"/>
      <c r="N205" s="5"/>
    </row>
    <row r="206" spans="1:14" x14ac:dyDescent="0.25">
      <c r="A206" s="13">
        <v>178</v>
      </c>
      <c r="B206" s="16" t="s">
        <v>34</v>
      </c>
      <c r="C206" s="13" t="s">
        <v>41</v>
      </c>
      <c r="D206" s="5"/>
      <c r="E206" s="17">
        <v>2500</v>
      </c>
      <c r="F206" s="5"/>
      <c r="G206" s="16" t="s">
        <v>49</v>
      </c>
      <c r="H206" s="5" t="s">
        <v>90</v>
      </c>
      <c r="I206" s="5"/>
      <c r="J206" s="5"/>
      <c r="K206" s="5" t="s">
        <v>34</v>
      </c>
      <c r="L206" s="16" t="s">
        <v>103</v>
      </c>
      <c r="M206" s="6"/>
      <c r="N206" s="5"/>
    </row>
    <row r="207" spans="1:14" x14ac:dyDescent="0.25">
      <c r="A207" s="13">
        <v>179</v>
      </c>
      <c r="B207" s="16" t="s">
        <v>34</v>
      </c>
      <c r="C207" s="13" t="s">
        <v>41</v>
      </c>
      <c r="D207" s="5"/>
      <c r="E207" s="17">
        <v>7500</v>
      </c>
      <c r="F207" s="5"/>
      <c r="G207" s="16" t="s">
        <v>49</v>
      </c>
      <c r="H207" s="5" t="s">
        <v>90</v>
      </c>
      <c r="I207" s="5"/>
      <c r="J207" s="5"/>
      <c r="K207" s="5" t="s">
        <v>34</v>
      </c>
      <c r="L207" s="16" t="s">
        <v>103</v>
      </c>
      <c r="M207" s="6"/>
      <c r="N207" s="5"/>
    </row>
    <row r="208" spans="1:14" x14ac:dyDescent="0.25">
      <c r="A208" s="13">
        <v>180</v>
      </c>
      <c r="B208" s="16" t="s">
        <v>34</v>
      </c>
      <c r="C208" s="13" t="s">
        <v>41</v>
      </c>
      <c r="D208" s="5"/>
      <c r="E208" s="17">
        <v>3000</v>
      </c>
      <c r="F208" s="5"/>
      <c r="G208" s="16" t="s">
        <v>49</v>
      </c>
      <c r="H208" s="5" t="s">
        <v>90</v>
      </c>
      <c r="I208" s="5"/>
      <c r="J208" s="5"/>
      <c r="K208" s="5" t="s">
        <v>34</v>
      </c>
      <c r="L208" s="16" t="s">
        <v>103</v>
      </c>
      <c r="M208" s="6"/>
      <c r="N208" s="5"/>
    </row>
    <row r="209" spans="1:14" x14ac:dyDescent="0.25">
      <c r="A209" s="13">
        <v>181</v>
      </c>
      <c r="B209" s="16" t="s">
        <v>34</v>
      </c>
      <c r="C209" s="13" t="s">
        <v>41</v>
      </c>
      <c r="D209" s="5"/>
      <c r="E209" s="17">
        <v>20000</v>
      </c>
      <c r="F209" s="5"/>
      <c r="G209" s="16" t="s">
        <v>49</v>
      </c>
      <c r="H209" s="5" t="s">
        <v>90</v>
      </c>
      <c r="I209" s="5"/>
      <c r="J209" s="5"/>
      <c r="K209" s="5" t="s">
        <v>34</v>
      </c>
      <c r="L209" s="16" t="s">
        <v>103</v>
      </c>
      <c r="M209" s="6"/>
      <c r="N209" s="5"/>
    </row>
    <row r="210" spans="1:14" x14ac:dyDescent="0.25">
      <c r="A210" s="13">
        <v>182</v>
      </c>
      <c r="B210" s="16" t="s">
        <v>34</v>
      </c>
      <c r="C210" s="13" t="s">
        <v>41</v>
      </c>
      <c r="D210" s="5"/>
      <c r="E210" s="17">
        <v>9500</v>
      </c>
      <c r="F210" s="5"/>
      <c r="G210" s="16" t="s">
        <v>49</v>
      </c>
      <c r="H210" s="5" t="s">
        <v>90</v>
      </c>
      <c r="I210" s="5"/>
      <c r="J210" s="5"/>
      <c r="K210" s="5" t="s">
        <v>34</v>
      </c>
      <c r="L210" s="16" t="s">
        <v>103</v>
      </c>
      <c r="M210" s="6"/>
      <c r="N210" s="5"/>
    </row>
    <row r="211" spans="1:14" x14ac:dyDescent="0.25">
      <c r="A211" s="13">
        <v>183</v>
      </c>
      <c r="B211" s="16" t="s">
        <v>34</v>
      </c>
      <c r="C211" s="13" t="s">
        <v>41</v>
      </c>
      <c r="D211" s="5"/>
      <c r="E211" s="17">
        <v>4500</v>
      </c>
      <c r="F211" s="5"/>
      <c r="G211" s="16" t="s">
        <v>49</v>
      </c>
      <c r="H211" s="5" t="s">
        <v>90</v>
      </c>
      <c r="I211" s="5"/>
      <c r="J211" s="5"/>
      <c r="K211" s="5" t="s">
        <v>34</v>
      </c>
      <c r="L211" s="16" t="s">
        <v>103</v>
      </c>
      <c r="M211" s="6"/>
      <c r="N211" s="5"/>
    </row>
    <row r="212" spans="1:14" x14ac:dyDescent="0.25">
      <c r="A212" s="13">
        <v>184</v>
      </c>
      <c r="B212" s="16" t="s">
        <v>34</v>
      </c>
      <c r="C212" s="13" t="s">
        <v>41</v>
      </c>
      <c r="D212" s="5"/>
      <c r="E212" s="17">
        <v>2600</v>
      </c>
      <c r="F212" s="5"/>
      <c r="G212" s="16" t="s">
        <v>49</v>
      </c>
      <c r="H212" s="5" t="s">
        <v>90</v>
      </c>
      <c r="I212" s="5"/>
      <c r="J212" s="5"/>
      <c r="K212" s="5" t="s">
        <v>34</v>
      </c>
      <c r="L212" s="16" t="s">
        <v>103</v>
      </c>
      <c r="M212" s="6"/>
      <c r="N212" s="5"/>
    </row>
    <row r="213" spans="1:14" x14ac:dyDescent="0.25">
      <c r="A213" s="13">
        <v>185</v>
      </c>
      <c r="B213" s="16" t="s">
        <v>34</v>
      </c>
      <c r="C213" s="13" t="s">
        <v>41</v>
      </c>
      <c r="D213" s="5"/>
      <c r="E213" s="17">
        <v>12300</v>
      </c>
      <c r="F213" s="5"/>
      <c r="G213" s="16" t="s">
        <v>88</v>
      </c>
      <c r="H213" s="5" t="s">
        <v>90</v>
      </c>
      <c r="I213" s="5"/>
      <c r="J213" s="5"/>
      <c r="K213" s="5" t="s">
        <v>34</v>
      </c>
      <c r="L213" s="16" t="s">
        <v>103</v>
      </c>
      <c r="M213" s="6"/>
      <c r="N213" s="5"/>
    </row>
    <row r="214" spans="1:14" x14ac:dyDescent="0.25">
      <c r="A214" s="13">
        <v>186</v>
      </c>
      <c r="B214" s="16" t="s">
        <v>34</v>
      </c>
      <c r="C214" s="13" t="s">
        <v>41</v>
      </c>
      <c r="D214" s="5"/>
      <c r="E214" s="17">
        <v>18100</v>
      </c>
      <c r="F214" s="5"/>
      <c r="G214" s="16" t="s">
        <v>88</v>
      </c>
      <c r="H214" s="5" t="s">
        <v>90</v>
      </c>
      <c r="I214" s="5"/>
      <c r="J214" s="5"/>
      <c r="K214" s="5" t="s">
        <v>34</v>
      </c>
      <c r="L214" s="16" t="s">
        <v>103</v>
      </c>
      <c r="M214" s="6"/>
      <c r="N214" s="5"/>
    </row>
    <row r="215" spans="1:14" x14ac:dyDescent="0.25">
      <c r="A215" s="13">
        <v>187</v>
      </c>
      <c r="B215" s="16" t="s">
        <v>34</v>
      </c>
      <c r="C215" s="13" t="s">
        <v>41</v>
      </c>
      <c r="D215" s="5"/>
      <c r="E215" s="17">
        <v>2000</v>
      </c>
      <c r="F215" s="5"/>
      <c r="G215" s="16" t="s">
        <v>88</v>
      </c>
      <c r="H215" s="5" t="s">
        <v>90</v>
      </c>
      <c r="I215" s="5"/>
      <c r="J215" s="5"/>
      <c r="K215" s="5" t="s">
        <v>34</v>
      </c>
      <c r="L215" s="16" t="s">
        <v>103</v>
      </c>
      <c r="M215" s="6"/>
      <c r="N215" s="5"/>
    </row>
    <row r="216" spans="1:14" x14ac:dyDescent="0.25">
      <c r="A216" s="13">
        <v>188</v>
      </c>
      <c r="B216" s="16" t="s">
        <v>34</v>
      </c>
      <c r="C216" s="13" t="s">
        <v>41</v>
      </c>
      <c r="D216" s="5"/>
      <c r="E216" s="17">
        <v>1000</v>
      </c>
      <c r="F216" s="5"/>
      <c r="G216" s="16" t="s">
        <v>88</v>
      </c>
      <c r="H216" s="5" t="s">
        <v>90</v>
      </c>
      <c r="I216" s="5"/>
      <c r="J216" s="5"/>
      <c r="K216" s="5" t="s">
        <v>34</v>
      </c>
      <c r="L216" s="16" t="s">
        <v>103</v>
      </c>
      <c r="M216" s="6"/>
      <c r="N216" s="5"/>
    </row>
    <row r="217" spans="1:14" x14ac:dyDescent="0.25">
      <c r="A217" s="13">
        <v>189</v>
      </c>
      <c r="B217" s="16" t="s">
        <v>34</v>
      </c>
      <c r="C217" s="13" t="s">
        <v>41</v>
      </c>
      <c r="D217" s="5"/>
      <c r="E217" s="17">
        <v>4500</v>
      </c>
      <c r="F217" s="5"/>
      <c r="G217" s="16" t="s">
        <v>88</v>
      </c>
      <c r="H217" s="5" t="s">
        <v>90</v>
      </c>
      <c r="I217" s="5"/>
      <c r="J217" s="5"/>
      <c r="K217" s="5" t="s">
        <v>34</v>
      </c>
      <c r="L217" s="16" t="s">
        <v>103</v>
      </c>
      <c r="M217" s="6"/>
      <c r="N217" s="5"/>
    </row>
    <row r="218" spans="1:14" x14ac:dyDescent="0.25">
      <c r="A218" s="13">
        <v>190</v>
      </c>
      <c r="B218" s="16" t="s">
        <v>34</v>
      </c>
      <c r="C218" s="13" t="s">
        <v>41</v>
      </c>
      <c r="D218" s="5"/>
      <c r="E218" s="17">
        <v>1000</v>
      </c>
      <c r="F218" s="5"/>
      <c r="G218" s="16" t="s">
        <v>88</v>
      </c>
      <c r="H218" s="5" t="s">
        <v>90</v>
      </c>
      <c r="I218" s="5"/>
      <c r="J218" s="5"/>
      <c r="K218" s="5" t="s">
        <v>34</v>
      </c>
      <c r="L218" s="16" t="s">
        <v>103</v>
      </c>
      <c r="M218" s="6"/>
      <c r="N218" s="5"/>
    </row>
    <row r="219" spans="1:14" x14ac:dyDescent="0.25">
      <c r="A219" s="13">
        <v>191</v>
      </c>
      <c r="B219" s="16" t="s">
        <v>34</v>
      </c>
      <c r="C219" s="13" t="s">
        <v>41</v>
      </c>
      <c r="D219" s="5"/>
      <c r="E219" s="17">
        <v>3500</v>
      </c>
      <c r="F219" s="5"/>
      <c r="G219" s="16" t="s">
        <v>88</v>
      </c>
      <c r="H219" s="5" t="s">
        <v>90</v>
      </c>
      <c r="I219" s="5"/>
      <c r="J219" s="5"/>
      <c r="K219" s="5" t="s">
        <v>34</v>
      </c>
      <c r="L219" s="16" t="s">
        <v>103</v>
      </c>
      <c r="M219" s="6"/>
      <c r="N219" s="5"/>
    </row>
    <row r="220" spans="1:14" x14ac:dyDescent="0.25">
      <c r="A220" s="13">
        <v>192</v>
      </c>
      <c r="B220" s="16" t="s">
        <v>34</v>
      </c>
      <c r="C220" s="13" t="s">
        <v>41</v>
      </c>
      <c r="D220" s="5"/>
      <c r="E220" s="17">
        <v>500</v>
      </c>
      <c r="F220" s="5"/>
      <c r="G220" s="16" t="s">
        <v>88</v>
      </c>
      <c r="H220" s="5" t="s">
        <v>90</v>
      </c>
      <c r="I220" s="5"/>
      <c r="J220" s="5"/>
      <c r="K220" s="5" t="s">
        <v>34</v>
      </c>
      <c r="L220" s="16" t="s">
        <v>103</v>
      </c>
      <c r="M220" s="6"/>
      <c r="N220" s="5"/>
    </row>
    <row r="221" spans="1:14" x14ac:dyDescent="0.25">
      <c r="A221" s="13">
        <v>193</v>
      </c>
      <c r="B221" s="16" t="s">
        <v>34</v>
      </c>
      <c r="C221" s="13" t="s">
        <v>41</v>
      </c>
      <c r="D221" s="5"/>
      <c r="E221" s="17">
        <v>2500</v>
      </c>
      <c r="F221" s="5"/>
      <c r="G221" s="16" t="s">
        <v>88</v>
      </c>
      <c r="H221" s="5" t="s">
        <v>90</v>
      </c>
      <c r="I221" s="5"/>
      <c r="J221" s="5"/>
      <c r="K221" s="5" t="s">
        <v>34</v>
      </c>
      <c r="L221" s="16" t="s">
        <v>103</v>
      </c>
      <c r="M221" s="6"/>
      <c r="N221" s="5"/>
    </row>
    <row r="222" spans="1:14" x14ac:dyDescent="0.25">
      <c r="A222" s="13">
        <v>194</v>
      </c>
      <c r="B222" s="16" t="s">
        <v>34</v>
      </c>
      <c r="C222" s="13" t="s">
        <v>41</v>
      </c>
      <c r="D222" s="5"/>
      <c r="E222" s="17">
        <v>10000</v>
      </c>
      <c r="F222" s="5"/>
      <c r="G222" s="16" t="s">
        <v>88</v>
      </c>
      <c r="H222" s="5" t="s">
        <v>90</v>
      </c>
      <c r="I222" s="5"/>
      <c r="J222" s="5"/>
      <c r="K222" s="5" t="s">
        <v>34</v>
      </c>
      <c r="L222" s="16" t="s">
        <v>103</v>
      </c>
      <c r="M222" s="6"/>
      <c r="N222" s="5"/>
    </row>
    <row r="223" spans="1:14" x14ac:dyDescent="0.25">
      <c r="A223" s="13">
        <v>195</v>
      </c>
      <c r="B223" s="16" t="s">
        <v>34</v>
      </c>
      <c r="C223" s="13" t="s">
        <v>41</v>
      </c>
      <c r="D223" s="5"/>
      <c r="E223" s="17">
        <v>14000</v>
      </c>
      <c r="F223" s="5"/>
      <c r="G223" s="16" t="s">
        <v>88</v>
      </c>
      <c r="H223" s="5" t="s">
        <v>90</v>
      </c>
      <c r="I223" s="5"/>
      <c r="J223" s="5"/>
      <c r="K223" s="5" t="s">
        <v>34</v>
      </c>
      <c r="L223" s="16" t="s">
        <v>103</v>
      </c>
      <c r="M223" s="6"/>
      <c r="N223" s="5"/>
    </row>
    <row r="224" spans="1:14" x14ac:dyDescent="0.25">
      <c r="A224" s="13">
        <v>196</v>
      </c>
      <c r="B224" s="16" t="s">
        <v>34</v>
      </c>
      <c r="C224" s="13" t="s">
        <v>41</v>
      </c>
      <c r="D224" s="5"/>
      <c r="E224" s="17">
        <v>28700</v>
      </c>
      <c r="F224" s="5"/>
      <c r="G224" s="16" t="s">
        <v>50</v>
      </c>
      <c r="H224" s="5" t="s">
        <v>90</v>
      </c>
      <c r="I224" s="5"/>
      <c r="J224" s="5"/>
      <c r="K224" s="5" t="s">
        <v>34</v>
      </c>
      <c r="L224" s="16" t="s">
        <v>103</v>
      </c>
      <c r="M224" s="6"/>
      <c r="N224" s="5"/>
    </row>
    <row r="225" spans="1:14" ht="21" customHeight="1" x14ac:dyDescent="0.25">
      <c r="A225" s="194" t="s">
        <v>2</v>
      </c>
      <c r="B225" s="194" t="s">
        <v>3</v>
      </c>
      <c r="C225" s="194" t="s">
        <v>4</v>
      </c>
      <c r="D225" s="194"/>
      <c r="E225" s="194" t="s">
        <v>5</v>
      </c>
      <c r="F225" s="194" t="s">
        <v>6</v>
      </c>
      <c r="G225" s="194" t="s">
        <v>7</v>
      </c>
      <c r="H225" s="196" t="s">
        <v>8</v>
      </c>
      <c r="I225" s="197"/>
      <c r="J225" s="198"/>
      <c r="K225" s="194" t="s">
        <v>9</v>
      </c>
      <c r="L225" s="194" t="s">
        <v>10</v>
      </c>
      <c r="M225" s="194" t="s">
        <v>11</v>
      </c>
      <c r="N225" s="194" t="s">
        <v>12</v>
      </c>
    </row>
    <row r="226" spans="1:14" ht="17.25" customHeight="1" x14ac:dyDescent="0.25">
      <c r="A226" s="194"/>
      <c r="B226" s="194"/>
      <c r="C226" s="194" t="s">
        <v>13</v>
      </c>
      <c r="D226" s="194" t="s">
        <v>14</v>
      </c>
      <c r="E226" s="194"/>
      <c r="F226" s="194"/>
      <c r="G226" s="194"/>
      <c r="H226" s="194" t="s">
        <v>15</v>
      </c>
      <c r="I226" s="194" t="s">
        <v>16</v>
      </c>
      <c r="J226" s="194"/>
      <c r="K226" s="194"/>
      <c r="L226" s="194"/>
      <c r="M226" s="194"/>
      <c r="N226" s="194"/>
    </row>
    <row r="227" spans="1:14" ht="17.25" thickBot="1" x14ac:dyDescent="0.3">
      <c r="A227" s="195"/>
      <c r="B227" s="195"/>
      <c r="C227" s="195"/>
      <c r="D227" s="195"/>
      <c r="E227" s="195"/>
      <c r="F227" s="195"/>
      <c r="G227" s="195"/>
      <c r="H227" s="195"/>
      <c r="I227" s="3" t="s">
        <v>17</v>
      </c>
      <c r="J227" s="3" t="s">
        <v>4</v>
      </c>
      <c r="K227" s="195"/>
      <c r="L227" s="195"/>
      <c r="M227" s="195"/>
      <c r="N227" s="195"/>
    </row>
    <row r="228" spans="1:14" ht="18" thickTop="1" thickBot="1" x14ac:dyDescent="0.3">
      <c r="A228" s="4">
        <v>1</v>
      </c>
      <c r="B228" s="4">
        <v>2</v>
      </c>
      <c r="C228" s="4">
        <v>3</v>
      </c>
      <c r="D228" s="4">
        <v>4</v>
      </c>
      <c r="E228" s="4">
        <v>5</v>
      </c>
      <c r="F228" s="4">
        <v>6</v>
      </c>
      <c r="G228" s="4">
        <v>7</v>
      </c>
      <c r="H228" s="4">
        <v>8</v>
      </c>
      <c r="I228" s="4">
        <v>9</v>
      </c>
      <c r="J228" s="4">
        <v>10</v>
      </c>
      <c r="K228" s="4">
        <v>11</v>
      </c>
      <c r="L228" s="4">
        <v>12</v>
      </c>
      <c r="M228" s="4">
        <v>13</v>
      </c>
      <c r="N228" s="4">
        <v>14</v>
      </c>
    </row>
    <row r="229" spans="1:14" ht="17.25" thickTop="1" x14ac:dyDescent="0.25">
      <c r="A229" s="13">
        <v>197</v>
      </c>
      <c r="B229" s="16" t="s">
        <v>34</v>
      </c>
      <c r="C229" s="13" t="s">
        <v>41</v>
      </c>
      <c r="D229" s="5"/>
      <c r="E229" s="17">
        <v>3400</v>
      </c>
      <c r="F229" s="5"/>
      <c r="G229" s="16" t="s">
        <v>50</v>
      </c>
      <c r="H229" s="5" t="s">
        <v>90</v>
      </c>
      <c r="I229" s="5"/>
      <c r="J229" s="5"/>
      <c r="K229" s="5" t="s">
        <v>34</v>
      </c>
      <c r="L229" s="16" t="s">
        <v>103</v>
      </c>
      <c r="M229" s="6"/>
      <c r="N229" s="5"/>
    </row>
    <row r="230" spans="1:14" x14ac:dyDescent="0.25">
      <c r="A230" s="13">
        <v>198</v>
      </c>
      <c r="B230" s="16" t="s">
        <v>34</v>
      </c>
      <c r="C230" s="13" t="s">
        <v>41</v>
      </c>
      <c r="D230" s="5"/>
      <c r="E230" s="17">
        <v>3200</v>
      </c>
      <c r="F230" s="5"/>
      <c r="G230" s="16" t="s">
        <v>50</v>
      </c>
      <c r="H230" s="5" t="s">
        <v>90</v>
      </c>
      <c r="I230" s="5"/>
      <c r="J230" s="5"/>
      <c r="K230" s="5" t="s">
        <v>34</v>
      </c>
      <c r="L230" s="16" t="s">
        <v>103</v>
      </c>
      <c r="M230" s="6"/>
      <c r="N230" s="5"/>
    </row>
    <row r="231" spans="1:14" x14ac:dyDescent="0.25">
      <c r="A231" s="13">
        <v>199</v>
      </c>
      <c r="B231" s="16" t="s">
        <v>34</v>
      </c>
      <c r="C231" s="13" t="s">
        <v>41</v>
      </c>
      <c r="D231" s="5"/>
      <c r="E231" s="17">
        <v>4600</v>
      </c>
      <c r="F231" s="5"/>
      <c r="G231" s="16" t="s">
        <v>50</v>
      </c>
      <c r="H231" s="5" t="s">
        <v>90</v>
      </c>
      <c r="I231" s="5"/>
      <c r="J231" s="5"/>
      <c r="K231" s="5" t="s">
        <v>34</v>
      </c>
      <c r="L231" s="16" t="s">
        <v>103</v>
      </c>
      <c r="M231" s="6"/>
      <c r="N231" s="5"/>
    </row>
    <row r="232" spans="1:14" x14ac:dyDescent="0.25">
      <c r="A232" s="13">
        <v>200</v>
      </c>
      <c r="B232" s="16" t="s">
        <v>34</v>
      </c>
      <c r="C232" s="13" t="s">
        <v>41</v>
      </c>
      <c r="D232" s="5"/>
      <c r="E232" s="17">
        <v>5000</v>
      </c>
      <c r="F232" s="5"/>
      <c r="G232" s="16" t="s">
        <v>50</v>
      </c>
      <c r="H232" s="5" t="s">
        <v>90</v>
      </c>
      <c r="I232" s="5"/>
      <c r="J232" s="5"/>
      <c r="K232" s="5" t="s">
        <v>34</v>
      </c>
      <c r="L232" s="16" t="s">
        <v>103</v>
      </c>
      <c r="M232" s="6"/>
      <c r="N232" s="5"/>
    </row>
    <row r="233" spans="1:14" x14ac:dyDescent="0.25">
      <c r="A233" s="13">
        <v>201</v>
      </c>
      <c r="B233" s="16" t="s">
        <v>34</v>
      </c>
      <c r="C233" s="13" t="s">
        <v>41</v>
      </c>
      <c r="D233" s="5"/>
      <c r="E233" s="17">
        <v>17450</v>
      </c>
      <c r="F233" s="5"/>
      <c r="G233" s="16" t="s">
        <v>51</v>
      </c>
      <c r="H233" s="5" t="s">
        <v>90</v>
      </c>
      <c r="I233" s="5"/>
      <c r="J233" s="5"/>
      <c r="K233" s="5" t="s">
        <v>34</v>
      </c>
      <c r="L233" s="16" t="s">
        <v>103</v>
      </c>
      <c r="M233" s="6"/>
      <c r="N233" s="5"/>
    </row>
    <row r="234" spans="1:14" x14ac:dyDescent="0.25">
      <c r="A234" s="13">
        <v>202</v>
      </c>
      <c r="B234" s="16" t="s">
        <v>34</v>
      </c>
      <c r="C234" s="13" t="s">
        <v>41</v>
      </c>
      <c r="D234" s="5"/>
      <c r="E234" s="17">
        <v>6300</v>
      </c>
      <c r="F234" s="5"/>
      <c r="G234" s="16" t="s">
        <v>51</v>
      </c>
      <c r="H234" s="5" t="s">
        <v>90</v>
      </c>
      <c r="I234" s="5"/>
      <c r="J234" s="5"/>
      <c r="K234" s="5" t="s">
        <v>34</v>
      </c>
      <c r="L234" s="16" t="s">
        <v>103</v>
      </c>
      <c r="M234" s="6"/>
      <c r="N234" s="5"/>
    </row>
    <row r="235" spans="1:14" x14ac:dyDescent="0.25">
      <c r="A235" s="13">
        <v>203</v>
      </c>
      <c r="B235" s="16" t="s">
        <v>34</v>
      </c>
      <c r="C235" s="13" t="s">
        <v>41</v>
      </c>
      <c r="D235" s="5"/>
      <c r="E235" s="17">
        <v>10960</v>
      </c>
      <c r="F235" s="5"/>
      <c r="G235" s="16" t="s">
        <v>51</v>
      </c>
      <c r="H235" s="5" t="s">
        <v>90</v>
      </c>
      <c r="I235" s="5"/>
      <c r="J235" s="5"/>
      <c r="K235" s="5" t="s">
        <v>34</v>
      </c>
      <c r="L235" s="16" t="s">
        <v>103</v>
      </c>
      <c r="M235" s="6"/>
      <c r="N235" s="5"/>
    </row>
    <row r="236" spans="1:14" x14ac:dyDescent="0.25">
      <c r="A236" s="13">
        <v>204</v>
      </c>
      <c r="B236" s="16" t="s">
        <v>34</v>
      </c>
      <c r="C236" s="13" t="s">
        <v>41</v>
      </c>
      <c r="D236" s="5"/>
      <c r="E236" s="17">
        <v>2500</v>
      </c>
      <c r="F236" s="5"/>
      <c r="G236" s="16" t="s">
        <v>51</v>
      </c>
      <c r="H236" s="5" t="s">
        <v>90</v>
      </c>
      <c r="I236" s="5"/>
      <c r="J236" s="5"/>
      <c r="K236" s="5" t="s">
        <v>34</v>
      </c>
      <c r="L236" s="16" t="s">
        <v>103</v>
      </c>
      <c r="M236" s="6"/>
      <c r="N236" s="5"/>
    </row>
    <row r="237" spans="1:14" x14ac:dyDescent="0.25">
      <c r="A237" s="13">
        <v>205</v>
      </c>
      <c r="B237" s="16" t="s">
        <v>34</v>
      </c>
      <c r="C237" s="13" t="s">
        <v>41</v>
      </c>
      <c r="D237" s="5"/>
      <c r="E237" s="17">
        <v>2500</v>
      </c>
      <c r="F237" s="5"/>
      <c r="G237" s="16" t="s">
        <v>51</v>
      </c>
      <c r="H237" s="5" t="s">
        <v>90</v>
      </c>
      <c r="I237" s="5"/>
      <c r="J237" s="5"/>
      <c r="K237" s="5" t="s">
        <v>34</v>
      </c>
      <c r="L237" s="16" t="s">
        <v>103</v>
      </c>
      <c r="M237" s="6"/>
      <c r="N237" s="5"/>
    </row>
    <row r="238" spans="1:14" x14ac:dyDescent="0.25">
      <c r="A238" s="13">
        <v>206</v>
      </c>
      <c r="B238" s="16" t="s">
        <v>34</v>
      </c>
      <c r="C238" s="13" t="s">
        <v>41</v>
      </c>
      <c r="D238" s="5"/>
      <c r="E238" s="17">
        <v>2250</v>
      </c>
      <c r="F238" s="5"/>
      <c r="G238" s="16" t="s">
        <v>51</v>
      </c>
      <c r="H238" s="5" t="s">
        <v>90</v>
      </c>
      <c r="I238" s="5"/>
      <c r="J238" s="5"/>
      <c r="K238" s="5" t="s">
        <v>34</v>
      </c>
      <c r="L238" s="16" t="s">
        <v>103</v>
      </c>
      <c r="M238" s="6"/>
      <c r="N238" s="5"/>
    </row>
    <row r="239" spans="1:14" x14ac:dyDescent="0.25">
      <c r="A239" s="13">
        <v>207</v>
      </c>
      <c r="B239" s="16" t="s">
        <v>34</v>
      </c>
      <c r="C239" s="13" t="s">
        <v>41</v>
      </c>
      <c r="D239" s="5"/>
      <c r="E239" s="17">
        <v>5100</v>
      </c>
      <c r="F239" s="5"/>
      <c r="G239" s="16" t="s">
        <v>51</v>
      </c>
      <c r="H239" s="5" t="s">
        <v>90</v>
      </c>
      <c r="I239" s="5"/>
      <c r="J239" s="5"/>
      <c r="K239" s="5" t="s">
        <v>34</v>
      </c>
      <c r="L239" s="16" t="s">
        <v>103</v>
      </c>
      <c r="M239" s="6"/>
      <c r="N239" s="5"/>
    </row>
    <row r="240" spans="1:14" x14ac:dyDescent="0.25">
      <c r="A240" s="13">
        <v>208</v>
      </c>
      <c r="B240" s="16" t="s">
        <v>34</v>
      </c>
      <c r="C240" s="13" t="s">
        <v>41</v>
      </c>
      <c r="D240" s="5"/>
      <c r="E240" s="17">
        <v>3250</v>
      </c>
      <c r="F240" s="5"/>
      <c r="G240" s="16" t="s">
        <v>51</v>
      </c>
      <c r="H240" s="5" t="s">
        <v>90</v>
      </c>
      <c r="I240" s="5"/>
      <c r="J240" s="5"/>
      <c r="K240" s="5" t="s">
        <v>34</v>
      </c>
      <c r="L240" s="16" t="s">
        <v>103</v>
      </c>
      <c r="M240" s="6"/>
      <c r="N240" s="5"/>
    </row>
    <row r="241" spans="1:14" x14ac:dyDescent="0.25">
      <c r="A241" s="13">
        <v>209</v>
      </c>
      <c r="B241" s="16" t="s">
        <v>34</v>
      </c>
      <c r="C241" s="13" t="s">
        <v>41</v>
      </c>
      <c r="D241" s="5"/>
      <c r="E241" s="17">
        <v>2500</v>
      </c>
      <c r="F241" s="5"/>
      <c r="G241" s="16" t="s">
        <v>51</v>
      </c>
      <c r="H241" s="5" t="s">
        <v>90</v>
      </c>
      <c r="I241" s="5"/>
      <c r="J241" s="5"/>
      <c r="K241" s="5" t="s">
        <v>34</v>
      </c>
      <c r="L241" s="16" t="s">
        <v>103</v>
      </c>
      <c r="M241" s="6"/>
      <c r="N241" s="5"/>
    </row>
    <row r="242" spans="1:14" x14ac:dyDescent="0.25">
      <c r="A242" s="13">
        <v>210</v>
      </c>
      <c r="B242" s="16" t="s">
        <v>34</v>
      </c>
      <c r="C242" s="13" t="s">
        <v>41</v>
      </c>
      <c r="D242" s="5"/>
      <c r="E242" s="17">
        <v>3000</v>
      </c>
      <c r="F242" s="5"/>
      <c r="G242" s="16" t="s">
        <v>51</v>
      </c>
      <c r="H242" s="5" t="s">
        <v>90</v>
      </c>
      <c r="I242" s="5"/>
      <c r="J242" s="5"/>
      <c r="K242" s="5" t="s">
        <v>34</v>
      </c>
      <c r="L242" s="16" t="s">
        <v>103</v>
      </c>
      <c r="M242" s="6"/>
      <c r="N242" s="5"/>
    </row>
    <row r="243" spans="1:14" x14ac:dyDescent="0.25">
      <c r="A243" s="21"/>
      <c r="B243" s="16"/>
      <c r="C243" s="21"/>
      <c r="D243" s="22"/>
      <c r="E243" s="17"/>
      <c r="F243" s="22"/>
      <c r="G243" s="16"/>
      <c r="H243" s="22"/>
      <c r="I243" s="22"/>
      <c r="J243" s="22"/>
      <c r="K243" s="22"/>
      <c r="L243" s="16"/>
      <c r="M243" s="23"/>
      <c r="N243" s="22"/>
    </row>
    <row r="244" spans="1:14" x14ac:dyDescent="0.25">
      <c r="A244" s="21"/>
      <c r="B244" s="16"/>
      <c r="C244" s="21"/>
      <c r="D244" s="22"/>
      <c r="E244" s="17"/>
      <c r="F244" s="22"/>
      <c r="G244" s="16"/>
      <c r="H244" s="22"/>
      <c r="I244" s="22"/>
      <c r="J244" s="22"/>
      <c r="K244" s="22"/>
      <c r="L244" s="16"/>
      <c r="M244" s="23"/>
      <c r="N244" s="22"/>
    </row>
    <row r="245" spans="1:14" x14ac:dyDescent="0.25">
      <c r="A245" s="21"/>
      <c r="B245" s="16"/>
      <c r="C245" s="21"/>
      <c r="D245" s="22"/>
      <c r="E245" s="17"/>
      <c r="F245" s="22"/>
      <c r="G245" s="16"/>
      <c r="H245" s="22"/>
      <c r="I245" s="22"/>
      <c r="J245" s="22"/>
      <c r="K245" s="22"/>
      <c r="L245" s="16"/>
      <c r="M245" s="23"/>
      <c r="N245" s="22"/>
    </row>
    <row r="246" spans="1:14" x14ac:dyDescent="0.25">
      <c r="A246" s="21"/>
      <c r="B246" s="16"/>
      <c r="C246" s="21"/>
      <c r="D246" s="22"/>
      <c r="E246" s="17"/>
      <c r="F246" s="22"/>
      <c r="G246" s="16"/>
      <c r="H246" s="22"/>
      <c r="I246" s="22"/>
      <c r="J246" s="22"/>
      <c r="K246" s="22"/>
      <c r="L246" s="16"/>
      <c r="M246" s="23"/>
      <c r="N246" s="22"/>
    </row>
    <row r="247" spans="1:14" x14ac:dyDescent="0.25">
      <c r="A247" s="21"/>
      <c r="B247" s="16"/>
      <c r="C247" s="21"/>
      <c r="D247" s="22"/>
      <c r="E247" s="17"/>
      <c r="F247" s="22"/>
      <c r="G247" s="16"/>
      <c r="H247" s="22"/>
      <c r="I247" s="22"/>
      <c r="J247" s="22"/>
      <c r="K247" s="22"/>
      <c r="L247" s="16"/>
      <c r="M247" s="23"/>
      <c r="N247" s="22"/>
    </row>
    <row r="248" spans="1:14" x14ac:dyDescent="0.25">
      <c r="A248" s="21"/>
      <c r="B248" s="16"/>
      <c r="C248" s="21"/>
      <c r="D248" s="22"/>
      <c r="E248" s="17"/>
      <c r="F248" s="22"/>
      <c r="G248" s="16"/>
      <c r="H248" s="22"/>
      <c r="I248" s="22"/>
      <c r="J248" s="22"/>
      <c r="K248" s="22"/>
      <c r="L248" s="16"/>
      <c r="M248" s="23"/>
      <c r="N248" s="22"/>
    </row>
    <row r="249" spans="1:14" x14ac:dyDescent="0.25">
      <c r="A249" s="21"/>
      <c r="B249" s="16"/>
      <c r="C249" s="21"/>
      <c r="D249" s="22"/>
      <c r="E249" s="17"/>
      <c r="F249" s="22"/>
      <c r="G249" s="16"/>
      <c r="H249" s="22"/>
      <c r="I249" s="22"/>
      <c r="J249" s="22"/>
      <c r="K249" s="22"/>
      <c r="L249" s="16"/>
      <c r="M249" s="23"/>
      <c r="N249" s="22"/>
    </row>
    <row r="250" spans="1:14" x14ac:dyDescent="0.25">
      <c r="A250" s="21"/>
      <c r="B250" s="16"/>
      <c r="C250" s="21"/>
      <c r="D250" s="22"/>
      <c r="E250" s="17"/>
      <c r="F250" s="22"/>
      <c r="G250" s="16"/>
      <c r="H250" s="22"/>
      <c r="I250" s="22"/>
      <c r="J250" s="22"/>
      <c r="K250" s="22"/>
      <c r="L250" s="16"/>
      <c r="M250" s="23"/>
      <c r="N250" s="22"/>
    </row>
    <row r="251" spans="1:14" ht="17.25" thickBot="1" x14ac:dyDescent="0.3">
      <c r="A251" s="3"/>
      <c r="B251" s="7"/>
      <c r="C251" s="3"/>
      <c r="D251" s="7"/>
      <c r="E251" s="8"/>
      <c r="F251" s="7"/>
      <c r="G251" s="7"/>
      <c r="H251" s="7"/>
      <c r="I251" s="7"/>
      <c r="J251" s="7"/>
      <c r="K251" s="7"/>
      <c r="L251" s="7"/>
      <c r="M251" s="9"/>
      <c r="N251" s="7"/>
    </row>
    <row r="252" spans="1:14" ht="17.25" thickTop="1" x14ac:dyDescent="0.25">
      <c r="A252" s="14"/>
      <c r="B252" s="199" t="s">
        <v>18</v>
      </c>
      <c r="C252" s="200"/>
      <c r="D252" s="200"/>
      <c r="E252" s="200"/>
      <c r="F252" s="200"/>
      <c r="G252" s="200"/>
      <c r="H252" s="200"/>
      <c r="I252" s="200"/>
      <c r="J252" s="200"/>
      <c r="K252" s="200"/>
      <c r="L252" s="201"/>
      <c r="M252" s="11">
        <v>0</v>
      </c>
      <c r="N252" s="10"/>
    </row>
    <row r="253" spans="1:14" ht="7.5" customHeight="1" x14ac:dyDescent="0.25"/>
    <row r="254" spans="1:14" x14ac:dyDescent="0.25">
      <c r="C254" s="12" t="s">
        <v>19</v>
      </c>
      <c r="L254" s="12" t="s">
        <v>109</v>
      </c>
    </row>
    <row r="255" spans="1:14" x14ac:dyDescent="0.25">
      <c r="C255" s="12" t="s">
        <v>104</v>
      </c>
      <c r="L255" s="12" t="s">
        <v>20</v>
      </c>
    </row>
    <row r="256" spans="1:14" x14ac:dyDescent="0.25">
      <c r="L256" s="12"/>
    </row>
    <row r="257" spans="3:12" x14ac:dyDescent="0.25">
      <c r="L257" s="12"/>
    </row>
    <row r="258" spans="3:12" x14ac:dyDescent="0.25">
      <c r="L258" s="12"/>
    </row>
    <row r="259" spans="3:12" x14ac:dyDescent="0.25">
      <c r="C259" s="12" t="s">
        <v>110</v>
      </c>
      <c r="L259" s="12" t="s">
        <v>106</v>
      </c>
    </row>
    <row r="260" spans="3:12" x14ac:dyDescent="0.25">
      <c r="L260" s="12"/>
    </row>
  </sheetData>
  <mergeCells count="108">
    <mergeCell ref="N225:N227"/>
    <mergeCell ref="C226:C227"/>
    <mergeCell ref="D226:D227"/>
    <mergeCell ref="H226:H227"/>
    <mergeCell ref="I226:J226"/>
    <mergeCell ref="G225:G227"/>
    <mergeCell ref="H225:J225"/>
    <mergeCell ref="K225:K227"/>
    <mergeCell ref="L225:L227"/>
    <mergeCell ref="M225:M227"/>
    <mergeCell ref="N188:N190"/>
    <mergeCell ref="C189:C190"/>
    <mergeCell ref="D189:D190"/>
    <mergeCell ref="H189:H190"/>
    <mergeCell ref="I189:J189"/>
    <mergeCell ref="G188:G190"/>
    <mergeCell ref="H188:J188"/>
    <mergeCell ref="K188:K190"/>
    <mergeCell ref="L188:L190"/>
    <mergeCell ref="M188:M190"/>
    <mergeCell ref="C188:D188"/>
    <mergeCell ref="E188:E190"/>
    <mergeCell ref="F188:F190"/>
    <mergeCell ref="M151:M153"/>
    <mergeCell ref="A225:A227"/>
    <mergeCell ref="B225:B227"/>
    <mergeCell ref="C225:D225"/>
    <mergeCell ref="E225:E227"/>
    <mergeCell ref="F225:F227"/>
    <mergeCell ref="A188:A190"/>
    <mergeCell ref="B188:B190"/>
    <mergeCell ref="A151:A153"/>
    <mergeCell ref="B151:B153"/>
    <mergeCell ref="C151:D151"/>
    <mergeCell ref="E151:E153"/>
    <mergeCell ref="F151:F153"/>
    <mergeCell ref="A114:A116"/>
    <mergeCell ref="B114:B116"/>
    <mergeCell ref="C114:D114"/>
    <mergeCell ref="E114:E116"/>
    <mergeCell ref="F114:F116"/>
    <mergeCell ref="N151:N153"/>
    <mergeCell ref="C152:C153"/>
    <mergeCell ref="D152:D153"/>
    <mergeCell ref="H152:H153"/>
    <mergeCell ref="N114:N116"/>
    <mergeCell ref="C115:C116"/>
    <mergeCell ref="D115:D116"/>
    <mergeCell ref="H115:H116"/>
    <mergeCell ref="I115:J115"/>
    <mergeCell ref="G114:G116"/>
    <mergeCell ref="H114:J114"/>
    <mergeCell ref="K114:K116"/>
    <mergeCell ref="L114:L116"/>
    <mergeCell ref="M114:M116"/>
    <mergeCell ref="I152:J152"/>
    <mergeCell ref="G151:G153"/>
    <mergeCell ref="H151:J151"/>
    <mergeCell ref="K151:K153"/>
    <mergeCell ref="L151:L153"/>
    <mergeCell ref="K77:K79"/>
    <mergeCell ref="L77:L79"/>
    <mergeCell ref="M77:M79"/>
    <mergeCell ref="N77:N79"/>
    <mergeCell ref="C78:C79"/>
    <mergeCell ref="D78:D79"/>
    <mergeCell ref="H78:H79"/>
    <mergeCell ref="I78:J78"/>
    <mergeCell ref="H41:H42"/>
    <mergeCell ref="I41:J41"/>
    <mergeCell ref="A77:A79"/>
    <mergeCell ref="B77:B79"/>
    <mergeCell ref="C77:D77"/>
    <mergeCell ref="E77:E79"/>
    <mergeCell ref="F77:F79"/>
    <mergeCell ref="G77:G79"/>
    <mergeCell ref="H77:J77"/>
    <mergeCell ref="B252:L252"/>
    <mergeCell ref="A1:N1"/>
    <mergeCell ref="A2:N2"/>
    <mergeCell ref="A40:A42"/>
    <mergeCell ref="B40:B42"/>
    <mergeCell ref="C40:D40"/>
    <mergeCell ref="E40:E42"/>
    <mergeCell ref="F40:F42"/>
    <mergeCell ref="G40:G42"/>
    <mergeCell ref="H40:J40"/>
    <mergeCell ref="K40:K42"/>
    <mergeCell ref="L40:L42"/>
    <mergeCell ref="M40:M42"/>
    <mergeCell ref="N40:N42"/>
    <mergeCell ref="C41:C42"/>
    <mergeCell ref="D41:D42"/>
    <mergeCell ref="H5:J5"/>
    <mergeCell ref="K5:K7"/>
    <mergeCell ref="L5:L7"/>
    <mergeCell ref="M5:M7"/>
    <mergeCell ref="N5:N7"/>
    <mergeCell ref="C6:C7"/>
    <mergeCell ref="D6:D7"/>
    <mergeCell ref="H6:H7"/>
    <mergeCell ref="I6:J6"/>
    <mergeCell ref="A5:A7"/>
    <mergeCell ref="B5:B7"/>
    <mergeCell ref="C5:D5"/>
    <mergeCell ref="E5:E7"/>
    <mergeCell ref="F5:F7"/>
    <mergeCell ref="G5:G7"/>
  </mergeCells>
  <pageMargins left="0.74" right="0.15748031496062992" top="0.36" bottom="0.35" header="0.31496062992125984" footer="0.31496062992125984"/>
  <pageSetup paperSize="10000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9"/>
  <sheetViews>
    <sheetView topLeftCell="A148" zoomScale="80" zoomScaleNormal="80" workbookViewId="0">
      <selection activeCell="O68" sqref="O68"/>
    </sheetView>
  </sheetViews>
  <sheetFormatPr defaultRowHeight="16.5" x14ac:dyDescent="0.25"/>
  <cols>
    <col min="1" max="1" width="5.5703125" style="126" customWidth="1"/>
    <col min="2" max="2" width="14" style="118" customWidth="1"/>
    <col min="3" max="3" width="18.42578125" style="118" customWidth="1"/>
    <col min="4" max="4" width="9.140625" style="118"/>
    <col min="5" max="5" width="17.85546875" style="118" customWidth="1"/>
    <col min="6" max="6" width="8.28515625" style="118" customWidth="1"/>
    <col min="7" max="7" width="13.5703125" style="118" customWidth="1"/>
    <col min="8" max="8" width="12.7109375" style="118" customWidth="1"/>
    <col min="9" max="9" width="9.140625" style="118"/>
    <col min="10" max="11" width="11.5703125" style="118" customWidth="1"/>
    <col min="12" max="12" width="14.140625" style="118" customWidth="1"/>
    <col min="13" max="13" width="11.5703125" style="118" customWidth="1"/>
    <col min="14" max="14" width="12.7109375" style="118" customWidth="1"/>
    <col min="15" max="15" width="15.28515625" style="118" customWidth="1"/>
    <col min="16" max="16" width="11.85546875" style="118" customWidth="1"/>
    <col min="17" max="17" width="9.140625" style="118"/>
    <col min="18" max="18" width="18.28515625" style="118" customWidth="1"/>
    <col min="19" max="19" width="13.42578125" style="118" bestFit="1" customWidth="1"/>
    <col min="20" max="16384" width="9.140625" style="118"/>
  </cols>
  <sheetData>
    <row r="1" spans="1:16" ht="18" x14ac:dyDescent="0.25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6" ht="18" x14ac:dyDescent="0.25">
      <c r="A2" s="211" t="s">
        <v>111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1:16" x14ac:dyDescent="0.25"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</row>
    <row r="5" spans="1:16" ht="15" customHeight="1" x14ac:dyDescent="0.25">
      <c r="A5" s="206" t="s">
        <v>2</v>
      </c>
      <c r="B5" s="206" t="s">
        <v>13</v>
      </c>
      <c r="C5" s="206" t="s">
        <v>3</v>
      </c>
      <c r="D5" s="206" t="s">
        <v>112</v>
      </c>
      <c r="E5" s="206" t="s">
        <v>113</v>
      </c>
      <c r="F5" s="206" t="s">
        <v>114</v>
      </c>
      <c r="G5" s="206" t="s">
        <v>115</v>
      </c>
      <c r="H5" s="206" t="s">
        <v>116</v>
      </c>
      <c r="I5" s="208" t="s">
        <v>4</v>
      </c>
      <c r="J5" s="209"/>
      <c r="K5" s="209"/>
      <c r="L5" s="209"/>
      <c r="M5" s="210"/>
      <c r="N5" s="206" t="s">
        <v>117</v>
      </c>
      <c r="O5" s="206" t="s">
        <v>11</v>
      </c>
      <c r="P5" s="206" t="s">
        <v>12</v>
      </c>
    </row>
    <row r="6" spans="1:16" ht="17.25" thickBot="1" x14ac:dyDescent="0.3">
      <c r="A6" s="207"/>
      <c r="B6" s="207"/>
      <c r="C6" s="207"/>
      <c r="D6" s="207"/>
      <c r="E6" s="207"/>
      <c r="F6" s="207"/>
      <c r="G6" s="207"/>
      <c r="H6" s="207"/>
      <c r="I6" s="128" t="s">
        <v>118</v>
      </c>
      <c r="J6" s="128" t="s">
        <v>119</v>
      </c>
      <c r="K6" s="128" t="s">
        <v>120</v>
      </c>
      <c r="L6" s="128" t="s">
        <v>121</v>
      </c>
      <c r="M6" s="128" t="s">
        <v>122</v>
      </c>
      <c r="N6" s="207"/>
      <c r="O6" s="207"/>
      <c r="P6" s="207"/>
    </row>
    <row r="7" spans="1:16" ht="18" thickTop="1" thickBot="1" x14ac:dyDescent="0.3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3">
        <v>7</v>
      </c>
      <c r="H7" s="73">
        <v>8</v>
      </c>
      <c r="I7" s="73">
        <v>9</v>
      </c>
      <c r="J7" s="73">
        <v>10</v>
      </c>
      <c r="K7" s="73">
        <v>11</v>
      </c>
      <c r="L7" s="73">
        <v>12</v>
      </c>
      <c r="M7" s="73">
        <v>13</v>
      </c>
      <c r="N7" s="73">
        <v>14</v>
      </c>
      <c r="O7" s="73">
        <v>15</v>
      </c>
      <c r="P7" s="73">
        <v>16</v>
      </c>
    </row>
    <row r="8" spans="1:16" ht="17.25" thickTop="1" x14ac:dyDescent="0.25">
      <c r="A8" s="113">
        <v>1</v>
      </c>
      <c r="B8" s="129" t="s">
        <v>224</v>
      </c>
      <c r="C8" s="129" t="s">
        <v>133</v>
      </c>
      <c r="D8" s="129"/>
      <c r="E8" s="129"/>
      <c r="F8" s="130"/>
      <c r="G8" s="129" t="s">
        <v>176</v>
      </c>
      <c r="H8" s="129">
        <v>1982</v>
      </c>
      <c r="I8" s="129"/>
      <c r="J8" s="129"/>
      <c r="K8" s="129"/>
      <c r="L8" s="129"/>
      <c r="M8" s="129"/>
      <c r="N8" s="129" t="s">
        <v>179</v>
      </c>
      <c r="O8" s="172">
        <v>100000</v>
      </c>
      <c r="P8" s="129" t="s">
        <v>181</v>
      </c>
    </row>
    <row r="9" spans="1:16" x14ac:dyDescent="0.25">
      <c r="A9" s="128">
        <v>2</v>
      </c>
      <c r="B9" s="114" t="s">
        <v>223</v>
      </c>
      <c r="C9" s="114" t="s">
        <v>124</v>
      </c>
      <c r="D9" s="114"/>
      <c r="E9" s="114"/>
      <c r="F9" s="117"/>
      <c r="G9" s="114" t="s">
        <v>176</v>
      </c>
      <c r="H9" s="114">
        <v>1982</v>
      </c>
      <c r="I9" s="114"/>
      <c r="J9" s="114"/>
      <c r="K9" s="114"/>
      <c r="L9" s="114"/>
      <c r="M9" s="114"/>
      <c r="N9" s="129" t="s">
        <v>179</v>
      </c>
      <c r="O9" s="173">
        <f>15000*8</f>
        <v>120000</v>
      </c>
      <c r="P9" s="114" t="s">
        <v>182</v>
      </c>
    </row>
    <row r="10" spans="1:16" x14ac:dyDescent="0.25">
      <c r="A10" s="113">
        <v>3</v>
      </c>
      <c r="B10" s="114" t="s">
        <v>216</v>
      </c>
      <c r="C10" s="114" t="s">
        <v>123</v>
      </c>
      <c r="D10" s="114"/>
      <c r="E10" s="114" t="s">
        <v>150</v>
      </c>
      <c r="F10" s="117"/>
      <c r="G10" s="114"/>
      <c r="H10" s="114">
        <v>1985</v>
      </c>
      <c r="I10" s="114"/>
      <c r="J10" s="114"/>
      <c r="K10" s="114"/>
      <c r="L10" s="114"/>
      <c r="M10" s="114"/>
      <c r="N10" s="129" t="s">
        <v>179</v>
      </c>
      <c r="O10" s="173">
        <v>75000</v>
      </c>
      <c r="P10" s="114"/>
    </row>
    <row r="11" spans="1:16" x14ac:dyDescent="0.25">
      <c r="A11" s="128">
        <v>4</v>
      </c>
      <c r="B11" s="114" t="s">
        <v>225</v>
      </c>
      <c r="C11" s="114" t="s">
        <v>130</v>
      </c>
      <c r="D11" s="114"/>
      <c r="E11" s="114"/>
      <c r="F11" s="117"/>
      <c r="G11" s="114" t="s">
        <v>177</v>
      </c>
      <c r="H11" s="114">
        <v>1995</v>
      </c>
      <c r="I11" s="114"/>
      <c r="J11" s="114"/>
      <c r="K11" s="114"/>
      <c r="L11" s="114"/>
      <c r="M11" s="114"/>
      <c r="N11" s="129" t="s">
        <v>179</v>
      </c>
      <c r="O11" s="173">
        <f>50000*50</f>
        <v>2500000</v>
      </c>
      <c r="P11" s="114" t="s">
        <v>187</v>
      </c>
    </row>
    <row r="12" spans="1:16" x14ac:dyDescent="0.25">
      <c r="A12" s="113">
        <v>5</v>
      </c>
      <c r="B12" s="114" t="s">
        <v>238</v>
      </c>
      <c r="C12" s="114" t="s">
        <v>154</v>
      </c>
      <c r="D12" s="114"/>
      <c r="E12" s="114" t="s">
        <v>155</v>
      </c>
      <c r="F12" s="117"/>
      <c r="G12" s="114"/>
      <c r="H12" s="114">
        <v>1998</v>
      </c>
      <c r="I12" s="114"/>
      <c r="J12" s="114"/>
      <c r="K12" s="114"/>
      <c r="L12" s="114"/>
      <c r="M12" s="114"/>
      <c r="N12" s="129" t="s">
        <v>179</v>
      </c>
      <c r="O12" s="173">
        <v>300000</v>
      </c>
      <c r="P12" s="114"/>
    </row>
    <row r="13" spans="1:16" x14ac:dyDescent="0.25">
      <c r="A13" s="128">
        <v>6</v>
      </c>
      <c r="B13" s="114" t="s">
        <v>218</v>
      </c>
      <c r="C13" s="114" t="s">
        <v>125</v>
      </c>
      <c r="D13" s="114"/>
      <c r="E13" s="114" t="s">
        <v>150</v>
      </c>
      <c r="F13" s="117"/>
      <c r="G13" s="114" t="s">
        <v>177</v>
      </c>
      <c r="H13" s="114">
        <v>2004</v>
      </c>
      <c r="I13" s="114"/>
      <c r="J13" s="114"/>
      <c r="K13" s="114"/>
      <c r="L13" s="114"/>
      <c r="M13" s="114"/>
      <c r="N13" s="129" t="s">
        <v>179</v>
      </c>
      <c r="O13" s="173">
        <v>1400000</v>
      </c>
      <c r="P13" s="114" t="s">
        <v>183</v>
      </c>
    </row>
    <row r="14" spans="1:16" x14ac:dyDescent="0.25">
      <c r="A14" s="113">
        <v>7</v>
      </c>
      <c r="B14" s="114" t="s">
        <v>215</v>
      </c>
      <c r="C14" s="114" t="s">
        <v>136</v>
      </c>
      <c r="D14" s="114"/>
      <c r="E14" s="114" t="s">
        <v>151</v>
      </c>
      <c r="F14" s="117">
        <v>100</v>
      </c>
      <c r="G14" s="114"/>
      <c r="H14" s="114">
        <v>2004</v>
      </c>
      <c r="I14" s="114" t="s">
        <v>208</v>
      </c>
      <c r="J14" s="114"/>
      <c r="K14" s="114"/>
      <c r="L14" s="114" t="s">
        <v>209</v>
      </c>
      <c r="M14" s="114"/>
      <c r="N14" s="129" t="s">
        <v>180</v>
      </c>
      <c r="O14" s="173">
        <v>10000000</v>
      </c>
      <c r="P14" s="114"/>
    </row>
    <row r="15" spans="1:16" x14ac:dyDescent="0.25">
      <c r="A15" s="128">
        <v>8</v>
      </c>
      <c r="B15" s="114" t="s">
        <v>246</v>
      </c>
      <c r="C15" s="114" t="s">
        <v>201</v>
      </c>
      <c r="D15" s="114"/>
      <c r="E15" s="114" t="s">
        <v>202</v>
      </c>
      <c r="F15" s="117"/>
      <c r="G15" s="114"/>
      <c r="H15" s="114">
        <v>2004</v>
      </c>
      <c r="I15" s="114"/>
      <c r="J15" s="114"/>
      <c r="K15" s="114"/>
      <c r="L15" s="114"/>
      <c r="M15" s="114"/>
      <c r="N15" s="129" t="s">
        <v>179</v>
      </c>
      <c r="O15" s="173">
        <v>20000000</v>
      </c>
      <c r="P15" s="114" t="s">
        <v>190</v>
      </c>
    </row>
    <row r="16" spans="1:16" x14ac:dyDescent="0.25">
      <c r="A16" s="113">
        <v>9</v>
      </c>
      <c r="B16" s="114" t="s">
        <v>225</v>
      </c>
      <c r="C16" s="114" t="s">
        <v>131</v>
      </c>
      <c r="D16" s="114"/>
      <c r="E16" s="114" t="s">
        <v>152</v>
      </c>
      <c r="F16" s="117"/>
      <c r="G16" s="114" t="s">
        <v>177</v>
      </c>
      <c r="H16" s="114">
        <v>2005</v>
      </c>
      <c r="I16" s="114"/>
      <c r="J16" s="114"/>
      <c r="K16" s="114"/>
      <c r="L16" s="114"/>
      <c r="M16" s="114"/>
      <c r="N16" s="129" t="s">
        <v>179</v>
      </c>
      <c r="O16" s="173">
        <f>150000*25</f>
        <v>3750000</v>
      </c>
      <c r="P16" s="114" t="s">
        <v>188</v>
      </c>
    </row>
    <row r="17" spans="1:16" x14ac:dyDescent="0.25">
      <c r="A17" s="128">
        <v>10</v>
      </c>
      <c r="B17" s="114" t="s">
        <v>224</v>
      </c>
      <c r="C17" s="114" t="s">
        <v>207</v>
      </c>
      <c r="D17" s="114"/>
      <c r="E17" s="114"/>
      <c r="F17" s="117"/>
      <c r="G17" s="114"/>
      <c r="H17" s="114">
        <v>2005</v>
      </c>
      <c r="I17" s="114"/>
      <c r="J17" s="114"/>
      <c r="K17" s="114"/>
      <c r="L17" s="114"/>
      <c r="M17" s="114"/>
      <c r="N17" s="129" t="s">
        <v>179</v>
      </c>
      <c r="O17" s="173">
        <v>150000</v>
      </c>
      <c r="P17" s="114"/>
    </row>
    <row r="18" spans="1:16" x14ac:dyDescent="0.25">
      <c r="A18" s="113">
        <v>11</v>
      </c>
      <c r="B18" s="114" t="s">
        <v>237</v>
      </c>
      <c r="C18" s="114" t="s">
        <v>174</v>
      </c>
      <c r="D18" s="114"/>
      <c r="E18" s="114" t="s">
        <v>175</v>
      </c>
      <c r="F18" s="117"/>
      <c r="G18" s="114"/>
      <c r="H18" s="114">
        <v>2006</v>
      </c>
      <c r="I18" s="114"/>
      <c r="J18" s="114"/>
      <c r="K18" s="114"/>
      <c r="L18" s="114"/>
      <c r="M18" s="114"/>
      <c r="N18" s="129" t="s">
        <v>179</v>
      </c>
      <c r="O18" s="173">
        <v>800000</v>
      </c>
      <c r="P18" s="114"/>
    </row>
    <row r="19" spans="1:16" x14ac:dyDescent="0.25">
      <c r="A19" s="128">
        <v>12</v>
      </c>
      <c r="B19" s="124" t="s">
        <v>242</v>
      </c>
      <c r="C19" s="114" t="s">
        <v>137</v>
      </c>
      <c r="D19" s="114"/>
      <c r="E19" s="114" t="s">
        <v>138</v>
      </c>
      <c r="F19" s="117"/>
      <c r="G19" s="114"/>
      <c r="H19" s="114">
        <v>2010</v>
      </c>
      <c r="I19" s="114"/>
      <c r="J19" s="114"/>
      <c r="K19" s="114"/>
      <c r="L19" s="114"/>
      <c r="M19" s="114"/>
      <c r="N19" s="129" t="s">
        <v>179</v>
      </c>
      <c r="O19" s="173">
        <v>3000000</v>
      </c>
      <c r="P19" s="114"/>
    </row>
    <row r="20" spans="1:16" x14ac:dyDescent="0.25">
      <c r="A20" s="113">
        <v>13</v>
      </c>
      <c r="B20" s="124" t="s">
        <v>242</v>
      </c>
      <c r="C20" s="114" t="s">
        <v>137</v>
      </c>
      <c r="D20" s="114"/>
      <c r="E20" s="114" t="s">
        <v>139</v>
      </c>
      <c r="F20" s="117"/>
      <c r="G20" s="114"/>
      <c r="H20" s="114">
        <v>2011</v>
      </c>
      <c r="I20" s="114"/>
      <c r="J20" s="114"/>
      <c r="K20" s="114"/>
      <c r="L20" s="114"/>
      <c r="M20" s="114"/>
      <c r="N20" s="129" t="s">
        <v>179</v>
      </c>
      <c r="O20" s="173">
        <v>7000000</v>
      </c>
      <c r="P20" s="114" t="s">
        <v>183</v>
      </c>
    </row>
    <row r="21" spans="1:16" x14ac:dyDescent="0.25">
      <c r="A21" s="128">
        <v>14</v>
      </c>
      <c r="B21" s="114" t="s">
        <v>226</v>
      </c>
      <c r="C21" s="114" t="s">
        <v>134</v>
      </c>
      <c r="D21" s="114"/>
      <c r="E21" s="114"/>
      <c r="F21" s="117"/>
      <c r="G21" s="114" t="s">
        <v>176</v>
      </c>
      <c r="H21" s="114">
        <v>2012</v>
      </c>
      <c r="I21" s="114"/>
      <c r="J21" s="114"/>
      <c r="K21" s="114"/>
      <c r="L21" s="114"/>
      <c r="M21" s="114"/>
      <c r="N21" s="129" t="s">
        <v>179</v>
      </c>
      <c r="O21" s="173">
        <v>16500000</v>
      </c>
      <c r="P21" s="114" t="s">
        <v>181</v>
      </c>
    </row>
    <row r="22" spans="1:16" x14ac:dyDescent="0.25">
      <c r="A22" s="113">
        <v>15</v>
      </c>
      <c r="B22" s="124" t="s">
        <v>242</v>
      </c>
      <c r="C22" s="114" t="s">
        <v>137</v>
      </c>
      <c r="D22" s="114"/>
      <c r="E22" s="114" t="s">
        <v>140</v>
      </c>
      <c r="F22" s="117"/>
      <c r="G22" s="114"/>
      <c r="H22" s="114">
        <v>2013</v>
      </c>
      <c r="I22" s="114"/>
      <c r="J22" s="114"/>
      <c r="K22" s="114"/>
      <c r="L22" s="114"/>
      <c r="M22" s="114"/>
      <c r="N22" s="129" t="s">
        <v>179</v>
      </c>
      <c r="O22" s="173">
        <v>4000000</v>
      </c>
      <c r="P22" s="114"/>
    </row>
    <row r="23" spans="1:16" x14ac:dyDescent="0.25">
      <c r="A23" s="128">
        <v>16</v>
      </c>
      <c r="B23" s="124" t="s">
        <v>242</v>
      </c>
      <c r="C23" s="114" t="s">
        <v>137</v>
      </c>
      <c r="D23" s="114"/>
      <c r="E23" s="114" t="s">
        <v>138</v>
      </c>
      <c r="F23" s="117"/>
      <c r="G23" s="114"/>
      <c r="H23" s="114">
        <v>2013</v>
      </c>
      <c r="I23" s="114"/>
      <c r="J23" s="114"/>
      <c r="K23" s="114"/>
      <c r="L23" s="114"/>
      <c r="M23" s="114"/>
      <c r="N23" s="129" t="s">
        <v>179</v>
      </c>
      <c r="O23" s="173">
        <v>4000000</v>
      </c>
      <c r="P23" s="114"/>
    </row>
    <row r="24" spans="1:16" x14ac:dyDescent="0.25">
      <c r="A24" s="113">
        <v>17</v>
      </c>
      <c r="B24" s="114" t="s">
        <v>238</v>
      </c>
      <c r="C24" s="114" t="s">
        <v>156</v>
      </c>
      <c r="D24" s="114"/>
      <c r="E24" s="114" t="s">
        <v>157</v>
      </c>
      <c r="F24" s="117"/>
      <c r="G24" s="114"/>
      <c r="H24" s="114">
        <v>2013</v>
      </c>
      <c r="I24" s="114"/>
      <c r="J24" s="114"/>
      <c r="K24" s="114"/>
      <c r="L24" s="114"/>
      <c r="M24" s="114"/>
      <c r="N24" s="129" t="s">
        <v>179</v>
      </c>
      <c r="O24" s="173">
        <v>1000000</v>
      </c>
      <c r="P24" s="114" t="s">
        <v>183</v>
      </c>
    </row>
    <row r="25" spans="1:16" x14ac:dyDescent="0.25">
      <c r="A25" s="128">
        <v>18</v>
      </c>
      <c r="B25" s="114" t="s">
        <v>247</v>
      </c>
      <c r="C25" s="114" t="s">
        <v>192</v>
      </c>
      <c r="D25" s="114"/>
      <c r="E25" s="114" t="s">
        <v>193</v>
      </c>
      <c r="F25" s="117"/>
      <c r="G25" s="114"/>
      <c r="H25" s="114">
        <v>2013</v>
      </c>
      <c r="I25" s="114"/>
      <c r="J25" s="114"/>
      <c r="K25" s="114"/>
      <c r="L25" s="114"/>
      <c r="M25" s="114"/>
      <c r="N25" s="129" t="s">
        <v>179</v>
      </c>
      <c r="O25" s="173">
        <v>2500000</v>
      </c>
      <c r="P25" s="114"/>
    </row>
    <row r="26" spans="1:16" x14ac:dyDescent="0.25">
      <c r="A26" s="113">
        <v>19</v>
      </c>
      <c r="B26" s="124" t="s">
        <v>217</v>
      </c>
      <c r="C26" s="114" t="s">
        <v>126</v>
      </c>
      <c r="D26" s="114"/>
      <c r="E26" s="114" t="s">
        <v>153</v>
      </c>
      <c r="F26" s="117"/>
      <c r="G26" s="114" t="s">
        <v>178</v>
      </c>
      <c r="H26" s="114">
        <v>2014</v>
      </c>
      <c r="I26" s="114"/>
      <c r="J26" s="114"/>
      <c r="K26" s="114"/>
      <c r="L26" s="114"/>
      <c r="M26" s="114"/>
      <c r="N26" s="129" t="s">
        <v>179</v>
      </c>
      <c r="O26" s="173">
        <v>150000</v>
      </c>
      <c r="P26" s="114" t="s">
        <v>184</v>
      </c>
    </row>
    <row r="27" spans="1:16" x14ac:dyDescent="0.25">
      <c r="A27" s="128">
        <v>20</v>
      </c>
      <c r="B27" s="114" t="s">
        <v>226</v>
      </c>
      <c r="C27" s="114" t="s">
        <v>132</v>
      </c>
      <c r="D27" s="124"/>
      <c r="E27" s="124" t="s">
        <v>153</v>
      </c>
      <c r="F27" s="125"/>
      <c r="G27" s="124" t="s">
        <v>178</v>
      </c>
      <c r="H27" s="124">
        <v>2014</v>
      </c>
      <c r="I27" s="124"/>
      <c r="J27" s="124"/>
      <c r="K27" s="124"/>
      <c r="L27" s="124"/>
      <c r="M27" s="124"/>
      <c r="N27" s="129" t="s">
        <v>179</v>
      </c>
      <c r="O27" s="174">
        <v>7000000</v>
      </c>
      <c r="P27" s="124" t="s">
        <v>189</v>
      </c>
    </row>
    <row r="28" spans="1:16" x14ac:dyDescent="0.25">
      <c r="A28" s="113">
        <v>21</v>
      </c>
      <c r="B28" s="124" t="s">
        <v>241</v>
      </c>
      <c r="C28" s="124" t="s">
        <v>144</v>
      </c>
      <c r="D28" s="124"/>
      <c r="E28" s="124"/>
      <c r="F28" s="125"/>
      <c r="G28" s="124"/>
      <c r="H28" s="124">
        <v>2014</v>
      </c>
      <c r="I28" s="124"/>
      <c r="J28" s="124"/>
      <c r="K28" s="124"/>
      <c r="L28" s="124"/>
      <c r="M28" s="124"/>
      <c r="N28" s="129" t="s">
        <v>179</v>
      </c>
      <c r="O28" s="174">
        <v>4000000</v>
      </c>
      <c r="P28" s="124"/>
    </row>
    <row r="29" spans="1:16" x14ac:dyDescent="0.25">
      <c r="A29" s="128">
        <v>22</v>
      </c>
      <c r="B29" s="124" t="s">
        <v>243</v>
      </c>
      <c r="C29" s="124" t="s">
        <v>145</v>
      </c>
      <c r="D29" s="124"/>
      <c r="E29" s="124" t="s">
        <v>146</v>
      </c>
      <c r="F29" s="125"/>
      <c r="G29" s="124"/>
      <c r="H29" s="124">
        <v>2014</v>
      </c>
      <c r="I29" s="124"/>
      <c r="J29" s="124"/>
      <c r="K29" s="124"/>
      <c r="L29" s="124"/>
      <c r="M29" s="124"/>
      <c r="N29" s="129" t="s">
        <v>179</v>
      </c>
      <c r="O29" s="174">
        <v>2500000</v>
      </c>
      <c r="P29" s="124"/>
    </row>
    <row r="30" spans="1:16" x14ac:dyDescent="0.25">
      <c r="A30" s="113">
        <v>23</v>
      </c>
      <c r="B30" s="124" t="s">
        <v>230</v>
      </c>
      <c r="C30" s="124" t="s">
        <v>196</v>
      </c>
      <c r="D30" s="124"/>
      <c r="E30" s="124"/>
      <c r="F30" s="125"/>
      <c r="G30" s="124" t="s">
        <v>177</v>
      </c>
      <c r="H30" s="124">
        <v>2014</v>
      </c>
      <c r="I30" s="124"/>
      <c r="J30" s="124"/>
      <c r="K30" s="124"/>
      <c r="L30" s="124"/>
      <c r="M30" s="124"/>
      <c r="N30" s="129" t="s">
        <v>179</v>
      </c>
      <c r="O30" s="174">
        <v>4000000</v>
      </c>
      <c r="P30" s="124"/>
    </row>
    <row r="31" spans="1:16" ht="16.5" customHeight="1" x14ac:dyDescent="0.25">
      <c r="A31" s="128">
        <v>24</v>
      </c>
      <c r="B31" s="124" t="s">
        <v>240</v>
      </c>
      <c r="C31" s="124" t="s">
        <v>222</v>
      </c>
      <c r="D31" s="124"/>
      <c r="E31" s="124"/>
      <c r="F31" s="125"/>
      <c r="G31" s="124" t="s">
        <v>176</v>
      </c>
      <c r="H31" s="124">
        <v>2014</v>
      </c>
      <c r="I31" s="124"/>
      <c r="J31" s="124"/>
      <c r="K31" s="124"/>
      <c r="L31" s="124"/>
      <c r="M31" s="124"/>
      <c r="N31" s="129" t="s">
        <v>179</v>
      </c>
      <c r="O31" s="174">
        <v>500000</v>
      </c>
      <c r="P31" s="124"/>
    </row>
    <row r="32" spans="1:16" x14ac:dyDescent="0.25">
      <c r="A32" s="113">
        <v>25</v>
      </c>
      <c r="B32" s="114" t="s">
        <v>227</v>
      </c>
      <c r="C32" s="124" t="s">
        <v>127</v>
      </c>
      <c r="D32" s="124"/>
      <c r="E32" s="124"/>
      <c r="F32" s="125"/>
      <c r="G32" s="124" t="s">
        <v>177</v>
      </c>
      <c r="H32" s="124">
        <v>2015</v>
      </c>
      <c r="I32" s="124"/>
      <c r="J32" s="124"/>
      <c r="K32" s="124"/>
      <c r="L32" s="124"/>
      <c r="M32" s="124"/>
      <c r="N32" s="129" t="s">
        <v>179</v>
      </c>
      <c r="O32" s="174">
        <v>3000000</v>
      </c>
      <c r="P32" s="124"/>
    </row>
    <row r="33" spans="1:16" x14ac:dyDescent="0.25">
      <c r="A33" s="128">
        <v>26</v>
      </c>
      <c r="B33" s="114" t="s">
        <v>224</v>
      </c>
      <c r="C33" s="124" t="s">
        <v>128</v>
      </c>
      <c r="D33" s="124"/>
      <c r="E33" s="124"/>
      <c r="F33" s="125"/>
      <c r="G33" s="124" t="s">
        <v>176</v>
      </c>
      <c r="H33" s="124">
        <v>2015</v>
      </c>
      <c r="I33" s="124"/>
      <c r="J33" s="124"/>
      <c r="K33" s="124"/>
      <c r="L33" s="124"/>
      <c r="M33" s="124"/>
      <c r="N33" s="129" t="s">
        <v>179</v>
      </c>
      <c r="O33" s="174">
        <v>1500000</v>
      </c>
      <c r="P33" s="124" t="s">
        <v>185</v>
      </c>
    </row>
    <row r="34" spans="1:16" x14ac:dyDescent="0.25">
      <c r="A34" s="113">
        <v>27</v>
      </c>
      <c r="B34" s="124" t="s">
        <v>242</v>
      </c>
      <c r="C34" s="124" t="s">
        <v>137</v>
      </c>
      <c r="D34" s="124"/>
      <c r="E34" s="124" t="s">
        <v>141</v>
      </c>
      <c r="F34" s="125"/>
      <c r="G34" s="124"/>
      <c r="H34" s="124">
        <v>2015</v>
      </c>
      <c r="I34" s="124"/>
      <c r="J34" s="124"/>
      <c r="K34" s="124"/>
      <c r="L34" s="124"/>
      <c r="M34" s="124"/>
      <c r="N34" s="129" t="s">
        <v>179</v>
      </c>
      <c r="O34" s="174">
        <v>10000000</v>
      </c>
      <c r="P34" s="124" t="s">
        <v>183</v>
      </c>
    </row>
    <row r="35" spans="1:16" x14ac:dyDescent="0.25">
      <c r="A35" s="128">
        <v>28</v>
      </c>
      <c r="B35" s="124" t="s">
        <v>241</v>
      </c>
      <c r="C35" s="124" t="s">
        <v>144</v>
      </c>
      <c r="D35" s="124"/>
      <c r="E35" s="124"/>
      <c r="F35" s="125"/>
      <c r="G35" s="124"/>
      <c r="H35" s="124">
        <v>2015</v>
      </c>
      <c r="I35" s="124"/>
      <c r="J35" s="124"/>
      <c r="K35" s="124"/>
      <c r="L35" s="124"/>
      <c r="M35" s="124"/>
      <c r="N35" s="129" t="s">
        <v>179</v>
      </c>
      <c r="O35" s="174">
        <v>4000000</v>
      </c>
      <c r="P35" s="124"/>
    </row>
    <row r="36" spans="1:16" x14ac:dyDescent="0.25">
      <c r="A36" s="113">
        <v>29</v>
      </c>
      <c r="B36" s="124" t="s">
        <v>243</v>
      </c>
      <c r="C36" s="124" t="s">
        <v>145</v>
      </c>
      <c r="D36" s="124"/>
      <c r="E36" s="124" t="s">
        <v>149</v>
      </c>
      <c r="F36" s="125"/>
      <c r="G36" s="124"/>
      <c r="H36" s="124">
        <v>2015</v>
      </c>
      <c r="I36" s="124"/>
      <c r="J36" s="124"/>
      <c r="K36" s="124"/>
      <c r="L36" s="124"/>
      <c r="M36" s="124"/>
      <c r="N36" s="129" t="s">
        <v>179</v>
      </c>
      <c r="O36" s="174">
        <v>1600000</v>
      </c>
      <c r="P36" s="124"/>
    </row>
    <row r="37" spans="1:16" x14ac:dyDescent="0.25">
      <c r="A37" s="128">
        <v>30</v>
      </c>
      <c r="B37" s="124" t="s">
        <v>214</v>
      </c>
      <c r="C37" s="124" t="s">
        <v>162</v>
      </c>
      <c r="D37" s="124"/>
      <c r="E37" s="124"/>
      <c r="F37" s="125"/>
      <c r="G37" s="124"/>
      <c r="H37" s="124">
        <v>2015</v>
      </c>
      <c r="I37" s="124"/>
      <c r="J37" s="124"/>
      <c r="K37" s="124"/>
      <c r="L37" s="124"/>
      <c r="M37" s="124"/>
      <c r="N37" s="129" t="s">
        <v>179</v>
      </c>
      <c r="O37" s="174">
        <v>350000</v>
      </c>
      <c r="P37" s="124"/>
    </row>
    <row r="38" spans="1:16" x14ac:dyDescent="0.25">
      <c r="A38" s="113">
        <v>31</v>
      </c>
      <c r="B38" s="124" t="s">
        <v>239</v>
      </c>
      <c r="C38" s="124" t="s">
        <v>194</v>
      </c>
      <c r="D38" s="124"/>
      <c r="E38" s="124" t="s">
        <v>195</v>
      </c>
      <c r="F38" s="125"/>
      <c r="G38" s="124"/>
      <c r="H38" s="124">
        <v>2015</v>
      </c>
      <c r="I38" s="124"/>
      <c r="J38" s="124"/>
      <c r="K38" s="124"/>
      <c r="L38" s="124"/>
      <c r="M38" s="124"/>
      <c r="N38" s="129" t="s">
        <v>179</v>
      </c>
      <c r="O38" s="174">
        <v>1500000</v>
      </c>
      <c r="P38" s="124"/>
    </row>
    <row r="39" spans="1:16" x14ac:dyDescent="0.25">
      <c r="A39" s="128">
        <v>32</v>
      </c>
      <c r="B39" s="124" t="s">
        <v>244</v>
      </c>
      <c r="C39" s="124" t="s">
        <v>203</v>
      </c>
      <c r="D39" s="124"/>
      <c r="E39" s="124"/>
      <c r="F39" s="125"/>
      <c r="G39" s="124"/>
      <c r="H39" s="124">
        <v>2015</v>
      </c>
      <c r="I39" s="124"/>
      <c r="J39" s="124"/>
      <c r="K39" s="124"/>
      <c r="L39" s="124"/>
      <c r="M39" s="124"/>
      <c r="N39" s="129" t="s">
        <v>179</v>
      </c>
      <c r="O39" s="174">
        <v>6000000</v>
      </c>
      <c r="P39" s="124"/>
    </row>
    <row r="40" spans="1:16" x14ac:dyDescent="0.25">
      <c r="A40" s="113">
        <v>33</v>
      </c>
      <c r="B40" s="114" t="s">
        <v>226</v>
      </c>
      <c r="C40" s="124" t="s">
        <v>211</v>
      </c>
      <c r="D40" s="124"/>
      <c r="E40" s="124"/>
      <c r="F40" s="125"/>
      <c r="G40" s="124" t="s">
        <v>176</v>
      </c>
      <c r="H40" s="124">
        <v>2015</v>
      </c>
      <c r="I40" s="124"/>
      <c r="J40" s="124"/>
      <c r="K40" s="124"/>
      <c r="L40" s="124"/>
      <c r="M40" s="124"/>
      <c r="N40" s="129" t="s">
        <v>179</v>
      </c>
      <c r="O40" s="174">
        <v>900000</v>
      </c>
      <c r="P40" s="124" t="s">
        <v>186</v>
      </c>
    </row>
    <row r="41" spans="1:16" x14ac:dyDescent="0.25">
      <c r="A41" s="128">
        <v>34</v>
      </c>
      <c r="B41" s="124" t="s">
        <v>217</v>
      </c>
      <c r="C41" s="124" t="s">
        <v>129</v>
      </c>
      <c r="D41" s="124"/>
      <c r="E41" s="124"/>
      <c r="F41" s="125"/>
      <c r="G41" s="124" t="s">
        <v>176</v>
      </c>
      <c r="H41" s="124">
        <v>2016</v>
      </c>
      <c r="I41" s="124"/>
      <c r="J41" s="124"/>
      <c r="K41" s="124"/>
      <c r="L41" s="124"/>
      <c r="M41" s="124"/>
      <c r="N41" s="129" t="s">
        <v>179</v>
      </c>
      <c r="O41" s="174">
        <v>4500000</v>
      </c>
      <c r="P41" s="124" t="s">
        <v>186</v>
      </c>
    </row>
    <row r="42" spans="1:16" x14ac:dyDescent="0.25">
      <c r="A42" s="113">
        <v>35</v>
      </c>
      <c r="B42" s="124" t="s">
        <v>243</v>
      </c>
      <c r="C42" s="124" t="s">
        <v>145</v>
      </c>
      <c r="D42" s="124"/>
      <c r="E42" s="124" t="s">
        <v>147</v>
      </c>
      <c r="F42" s="125"/>
      <c r="G42" s="124"/>
      <c r="H42" s="124">
        <v>2016</v>
      </c>
      <c r="I42" s="124"/>
      <c r="J42" s="124"/>
      <c r="K42" s="124"/>
      <c r="L42" s="124"/>
      <c r="M42" s="124"/>
      <c r="N42" s="129" t="s">
        <v>179</v>
      </c>
      <c r="O42" s="174">
        <v>1800000</v>
      </c>
      <c r="P42" s="124"/>
    </row>
    <row r="43" spans="1:16" x14ac:dyDescent="0.25">
      <c r="A43" s="128">
        <v>36</v>
      </c>
      <c r="B43" s="124" t="s">
        <v>232</v>
      </c>
      <c r="C43" s="124" t="s">
        <v>163</v>
      </c>
      <c r="D43" s="124"/>
      <c r="E43" s="124" t="s">
        <v>164</v>
      </c>
      <c r="F43" s="125"/>
      <c r="G43" s="124"/>
      <c r="H43" s="124">
        <v>2016</v>
      </c>
      <c r="I43" s="124"/>
      <c r="J43" s="124"/>
      <c r="K43" s="124"/>
      <c r="L43" s="124"/>
      <c r="M43" s="124"/>
      <c r="N43" s="129" t="s">
        <v>179</v>
      </c>
      <c r="O43" s="174">
        <v>300000</v>
      </c>
      <c r="P43" s="124"/>
    </row>
    <row r="44" spans="1:16" x14ac:dyDescent="0.25">
      <c r="A44" s="113">
        <v>37</v>
      </c>
      <c r="B44" s="124" t="s">
        <v>231</v>
      </c>
      <c r="C44" s="124" t="s">
        <v>167</v>
      </c>
      <c r="D44" s="124"/>
      <c r="E44" s="124" t="s">
        <v>168</v>
      </c>
      <c r="F44" s="125"/>
      <c r="G44" s="124"/>
      <c r="H44" s="124">
        <v>2016</v>
      </c>
      <c r="I44" s="124"/>
      <c r="J44" s="124"/>
      <c r="K44" s="124"/>
      <c r="L44" s="124"/>
      <c r="M44" s="124"/>
      <c r="N44" s="129" t="s">
        <v>179</v>
      </c>
      <c r="O44" s="174">
        <v>2500000</v>
      </c>
      <c r="P44" s="124" t="s">
        <v>183</v>
      </c>
    </row>
    <row r="45" spans="1:16" ht="15" customHeight="1" x14ac:dyDescent="0.25">
      <c r="A45" s="206" t="s">
        <v>2</v>
      </c>
      <c r="B45" s="206" t="s">
        <v>13</v>
      </c>
      <c r="C45" s="206" t="s">
        <v>3</v>
      </c>
      <c r="D45" s="206" t="s">
        <v>112</v>
      </c>
      <c r="E45" s="206" t="s">
        <v>113</v>
      </c>
      <c r="F45" s="206" t="s">
        <v>114</v>
      </c>
      <c r="G45" s="206" t="s">
        <v>115</v>
      </c>
      <c r="H45" s="206" t="s">
        <v>116</v>
      </c>
      <c r="I45" s="208" t="s">
        <v>4</v>
      </c>
      <c r="J45" s="209"/>
      <c r="K45" s="209"/>
      <c r="L45" s="209"/>
      <c r="M45" s="210"/>
      <c r="N45" s="206" t="s">
        <v>117</v>
      </c>
      <c r="O45" s="206" t="s">
        <v>11</v>
      </c>
      <c r="P45" s="206" t="s">
        <v>12</v>
      </c>
    </row>
    <row r="46" spans="1:16" ht="17.25" thickBot="1" x14ac:dyDescent="0.3">
      <c r="A46" s="207"/>
      <c r="B46" s="207"/>
      <c r="C46" s="207"/>
      <c r="D46" s="207"/>
      <c r="E46" s="207"/>
      <c r="F46" s="207"/>
      <c r="G46" s="207"/>
      <c r="H46" s="207"/>
      <c r="I46" s="128" t="s">
        <v>118</v>
      </c>
      <c r="J46" s="128" t="s">
        <v>119</v>
      </c>
      <c r="K46" s="128" t="s">
        <v>120</v>
      </c>
      <c r="L46" s="128" t="s">
        <v>121</v>
      </c>
      <c r="M46" s="128" t="s">
        <v>122</v>
      </c>
      <c r="N46" s="207"/>
      <c r="O46" s="207"/>
      <c r="P46" s="207"/>
    </row>
    <row r="47" spans="1:16" ht="18" thickTop="1" thickBot="1" x14ac:dyDescent="0.3">
      <c r="A47" s="73">
        <v>1</v>
      </c>
      <c r="B47" s="73">
        <v>2</v>
      </c>
      <c r="C47" s="73">
        <v>3</v>
      </c>
      <c r="D47" s="73">
        <v>4</v>
      </c>
      <c r="E47" s="73">
        <v>5</v>
      </c>
      <c r="F47" s="73">
        <v>6</v>
      </c>
      <c r="G47" s="73">
        <v>7</v>
      </c>
      <c r="H47" s="73">
        <v>8</v>
      </c>
      <c r="I47" s="73">
        <v>9</v>
      </c>
      <c r="J47" s="73">
        <v>10</v>
      </c>
      <c r="K47" s="73">
        <v>11</v>
      </c>
      <c r="L47" s="73">
        <v>12</v>
      </c>
      <c r="M47" s="73">
        <v>13</v>
      </c>
      <c r="N47" s="73">
        <v>14</v>
      </c>
      <c r="O47" s="73">
        <v>15</v>
      </c>
      <c r="P47" s="73">
        <v>16</v>
      </c>
    </row>
    <row r="48" spans="1:16" ht="17.25" thickTop="1" x14ac:dyDescent="0.25">
      <c r="A48" s="72">
        <v>39</v>
      </c>
      <c r="B48" s="124" t="s">
        <v>236</v>
      </c>
      <c r="C48" s="124" t="s">
        <v>169</v>
      </c>
      <c r="D48" s="124"/>
      <c r="E48" s="124"/>
      <c r="F48" s="125"/>
      <c r="G48" s="124"/>
      <c r="H48" s="124">
        <v>2016</v>
      </c>
      <c r="I48" s="124"/>
      <c r="J48" s="124"/>
      <c r="K48" s="124"/>
      <c r="L48" s="124"/>
      <c r="M48" s="124"/>
      <c r="N48" s="129" t="s">
        <v>179</v>
      </c>
      <c r="O48" s="174">
        <v>900000</v>
      </c>
      <c r="P48" s="124" t="s">
        <v>206</v>
      </c>
    </row>
    <row r="49" spans="1:18" x14ac:dyDescent="0.25">
      <c r="A49" s="72">
        <v>40</v>
      </c>
      <c r="B49" s="124" t="s">
        <v>236</v>
      </c>
      <c r="C49" s="124" t="s">
        <v>170</v>
      </c>
      <c r="D49" s="124"/>
      <c r="E49" s="124"/>
      <c r="F49" s="125"/>
      <c r="G49" s="124"/>
      <c r="H49" s="124">
        <v>2016</v>
      </c>
      <c r="I49" s="124"/>
      <c r="J49" s="124"/>
      <c r="K49" s="124"/>
      <c r="L49" s="124"/>
      <c r="M49" s="124"/>
      <c r="N49" s="129" t="s">
        <v>179</v>
      </c>
      <c r="O49" s="174">
        <f>24000*8</f>
        <v>192000</v>
      </c>
      <c r="P49" s="124" t="s">
        <v>191</v>
      </c>
    </row>
    <row r="50" spans="1:18" x14ac:dyDescent="0.25">
      <c r="A50" s="72">
        <v>41</v>
      </c>
      <c r="B50" s="124" t="s">
        <v>236</v>
      </c>
      <c r="C50" s="124" t="s">
        <v>171</v>
      </c>
      <c r="D50" s="124"/>
      <c r="E50" s="124" t="s">
        <v>173</v>
      </c>
      <c r="F50" s="125"/>
      <c r="G50" s="124"/>
      <c r="H50" s="124">
        <v>2016</v>
      </c>
      <c r="I50" s="124"/>
      <c r="J50" s="124"/>
      <c r="K50" s="124"/>
      <c r="L50" s="124"/>
      <c r="M50" s="124"/>
      <c r="N50" s="129" t="s">
        <v>179</v>
      </c>
      <c r="O50" s="174">
        <v>250000</v>
      </c>
      <c r="P50" s="124"/>
    </row>
    <row r="51" spans="1:18" x14ac:dyDescent="0.25">
      <c r="A51" s="72">
        <v>42</v>
      </c>
      <c r="B51" s="124" t="s">
        <v>236</v>
      </c>
      <c r="C51" s="124" t="s">
        <v>197</v>
      </c>
      <c r="D51" s="124"/>
      <c r="E51" s="124"/>
      <c r="F51" s="125"/>
      <c r="G51" s="124" t="s">
        <v>178</v>
      </c>
      <c r="H51" s="124">
        <v>2016</v>
      </c>
      <c r="I51" s="124"/>
      <c r="J51" s="124"/>
      <c r="K51" s="124"/>
      <c r="L51" s="124"/>
      <c r="M51" s="124"/>
      <c r="N51" s="124" t="s">
        <v>179</v>
      </c>
      <c r="O51" s="174">
        <v>90000</v>
      </c>
      <c r="P51" s="124" t="s">
        <v>198</v>
      </c>
    </row>
    <row r="52" spans="1:18" x14ac:dyDescent="0.25">
      <c r="A52" s="72">
        <v>43</v>
      </c>
      <c r="B52" s="124" t="s">
        <v>228</v>
      </c>
      <c r="C52" s="124" t="s">
        <v>219</v>
      </c>
      <c r="D52" s="124"/>
      <c r="E52" s="124"/>
      <c r="F52" s="125"/>
      <c r="G52" s="124" t="s">
        <v>176</v>
      </c>
      <c r="H52" s="124">
        <v>2016</v>
      </c>
      <c r="I52" s="124"/>
      <c r="J52" s="124"/>
      <c r="K52" s="124"/>
      <c r="L52" s="124"/>
      <c r="M52" s="124"/>
      <c r="N52" s="124" t="s">
        <v>179</v>
      </c>
      <c r="O52" s="174">
        <v>1500000</v>
      </c>
      <c r="P52" s="124"/>
      <c r="R52" s="171" t="e">
        <f>SUBTOTAL(9,#REF!)</f>
        <v>#REF!</v>
      </c>
    </row>
    <row r="53" spans="1:18" x14ac:dyDescent="0.25">
      <c r="A53" s="72">
        <v>44</v>
      </c>
      <c r="B53" s="124" t="s">
        <v>229</v>
      </c>
      <c r="C53" s="124" t="s">
        <v>220</v>
      </c>
      <c r="D53" s="124"/>
      <c r="E53" s="124"/>
      <c r="F53" s="125"/>
      <c r="G53" s="124" t="s">
        <v>221</v>
      </c>
      <c r="H53" s="124">
        <v>2016</v>
      </c>
      <c r="I53" s="124"/>
      <c r="J53" s="124"/>
      <c r="K53" s="124"/>
      <c r="L53" s="124"/>
      <c r="M53" s="124"/>
      <c r="N53" s="124" t="s">
        <v>179</v>
      </c>
      <c r="O53" s="174">
        <v>1000000</v>
      </c>
      <c r="P53" s="124"/>
    </row>
    <row r="54" spans="1:18" x14ac:dyDescent="0.25">
      <c r="A54" s="72">
        <v>45</v>
      </c>
      <c r="B54" s="114" t="s">
        <v>235</v>
      </c>
      <c r="C54" s="124" t="s">
        <v>233</v>
      </c>
      <c r="D54" s="124"/>
      <c r="E54" s="124"/>
      <c r="F54" s="125" t="s">
        <v>234</v>
      </c>
      <c r="G54" s="124" t="s">
        <v>177</v>
      </c>
      <c r="H54" s="124">
        <v>2016</v>
      </c>
      <c r="I54" s="124"/>
      <c r="J54" s="124"/>
      <c r="K54" s="124"/>
      <c r="L54" s="124"/>
      <c r="M54" s="124"/>
      <c r="N54" s="124" t="s">
        <v>179</v>
      </c>
      <c r="O54" s="174">
        <v>625000</v>
      </c>
      <c r="P54" s="124"/>
    </row>
    <row r="55" spans="1:18" x14ac:dyDescent="0.25">
      <c r="A55" s="72">
        <v>46</v>
      </c>
      <c r="B55" s="124" t="s">
        <v>224</v>
      </c>
      <c r="C55" s="124" t="s">
        <v>135</v>
      </c>
      <c r="D55" s="124"/>
      <c r="E55" s="124"/>
      <c r="F55" s="125"/>
      <c r="G55" s="124" t="s">
        <v>176</v>
      </c>
      <c r="H55" s="124">
        <v>2017</v>
      </c>
      <c r="I55" s="124"/>
      <c r="J55" s="124"/>
      <c r="K55" s="124"/>
      <c r="L55" s="124"/>
      <c r="M55" s="124"/>
      <c r="N55" s="124" t="s">
        <v>179</v>
      </c>
      <c r="O55" s="174">
        <v>2500000</v>
      </c>
      <c r="P55" s="124" t="s">
        <v>190</v>
      </c>
    </row>
    <row r="56" spans="1:18" x14ac:dyDescent="0.25">
      <c r="A56" s="72">
        <v>47</v>
      </c>
      <c r="B56" s="124" t="s">
        <v>242</v>
      </c>
      <c r="C56" s="124" t="s">
        <v>137</v>
      </c>
      <c r="D56" s="124"/>
      <c r="E56" s="124" t="s">
        <v>142</v>
      </c>
      <c r="F56" s="125"/>
      <c r="G56" s="124"/>
      <c r="H56" s="124">
        <v>2017</v>
      </c>
      <c r="I56" s="124"/>
      <c r="J56" s="124"/>
      <c r="K56" s="124"/>
      <c r="L56" s="124"/>
      <c r="M56" s="124"/>
      <c r="N56" s="124" t="s">
        <v>179</v>
      </c>
      <c r="O56" s="174">
        <v>5000000</v>
      </c>
      <c r="P56" s="124"/>
    </row>
    <row r="57" spans="1:18" x14ac:dyDescent="0.25">
      <c r="A57" s="72">
        <v>48</v>
      </c>
      <c r="B57" s="124" t="s">
        <v>242</v>
      </c>
      <c r="C57" s="124" t="s">
        <v>137</v>
      </c>
      <c r="D57" s="124"/>
      <c r="E57" s="124" t="s">
        <v>143</v>
      </c>
      <c r="F57" s="125"/>
      <c r="G57" s="124"/>
      <c r="H57" s="124">
        <v>2017</v>
      </c>
      <c r="I57" s="124"/>
      <c r="J57" s="124"/>
      <c r="K57" s="124"/>
      <c r="L57" s="124"/>
      <c r="M57" s="124"/>
      <c r="N57" s="124" t="s">
        <v>179</v>
      </c>
      <c r="O57" s="174">
        <v>5000000</v>
      </c>
      <c r="P57" s="124"/>
    </row>
    <row r="58" spans="1:18" x14ac:dyDescent="0.25">
      <c r="A58" s="72">
        <v>49</v>
      </c>
      <c r="B58" s="124" t="s">
        <v>243</v>
      </c>
      <c r="C58" s="124" t="s">
        <v>145</v>
      </c>
      <c r="D58" s="124"/>
      <c r="E58" s="124" t="s">
        <v>148</v>
      </c>
      <c r="F58" s="125"/>
      <c r="G58" s="124"/>
      <c r="H58" s="124">
        <v>2017</v>
      </c>
      <c r="I58" s="124"/>
      <c r="J58" s="124"/>
      <c r="K58" s="124"/>
      <c r="L58" s="124"/>
      <c r="M58" s="124"/>
      <c r="N58" s="124" t="s">
        <v>179</v>
      </c>
      <c r="O58" s="174">
        <f>2750000*2</f>
        <v>5500000</v>
      </c>
      <c r="P58" s="124" t="s">
        <v>183</v>
      </c>
    </row>
    <row r="59" spans="1:18" x14ac:dyDescent="0.25">
      <c r="A59" s="72">
        <v>50</v>
      </c>
      <c r="B59" s="114" t="s">
        <v>238</v>
      </c>
      <c r="C59" s="124" t="s">
        <v>158</v>
      </c>
      <c r="D59" s="124"/>
      <c r="E59" s="124" t="s">
        <v>159</v>
      </c>
      <c r="F59" s="125"/>
      <c r="G59" s="124"/>
      <c r="H59" s="124">
        <v>2017</v>
      </c>
      <c r="I59" s="124"/>
      <c r="J59" s="124"/>
      <c r="K59" s="124"/>
      <c r="L59" s="124"/>
      <c r="M59" s="124"/>
      <c r="N59" s="124" t="s">
        <v>179</v>
      </c>
      <c r="O59" s="174">
        <v>2650000</v>
      </c>
      <c r="P59" s="124"/>
    </row>
    <row r="60" spans="1:18" x14ac:dyDescent="0.25">
      <c r="A60" s="72">
        <v>51</v>
      </c>
      <c r="B60" s="114" t="s">
        <v>238</v>
      </c>
      <c r="C60" s="124" t="s">
        <v>160</v>
      </c>
      <c r="D60" s="124"/>
      <c r="E60" s="124"/>
      <c r="F60" s="125"/>
      <c r="G60" s="124"/>
      <c r="H60" s="124">
        <v>2017</v>
      </c>
      <c r="I60" s="124"/>
      <c r="J60" s="124"/>
      <c r="K60" s="124"/>
      <c r="L60" s="124"/>
      <c r="M60" s="124"/>
      <c r="N60" s="124" t="s">
        <v>179</v>
      </c>
      <c r="O60" s="174">
        <v>300000</v>
      </c>
      <c r="P60" s="124" t="s">
        <v>183</v>
      </c>
    </row>
    <row r="61" spans="1:18" x14ac:dyDescent="0.25">
      <c r="A61" s="72">
        <v>52</v>
      </c>
      <c r="B61" s="124" t="s">
        <v>245</v>
      </c>
      <c r="C61" s="124" t="s">
        <v>165</v>
      </c>
      <c r="D61" s="124"/>
      <c r="E61" s="124" t="s">
        <v>166</v>
      </c>
      <c r="F61" s="125"/>
      <c r="G61" s="124"/>
      <c r="H61" s="124">
        <v>2017</v>
      </c>
      <c r="I61" s="124"/>
      <c r="J61" s="124"/>
      <c r="K61" s="124"/>
      <c r="L61" s="124"/>
      <c r="M61" s="124"/>
      <c r="N61" s="124" t="s">
        <v>179</v>
      </c>
      <c r="O61" s="174">
        <v>4000000</v>
      </c>
      <c r="P61" s="124"/>
    </row>
    <row r="62" spans="1:18" x14ac:dyDescent="0.25">
      <c r="A62" s="72">
        <v>53</v>
      </c>
      <c r="B62" s="124" t="s">
        <v>236</v>
      </c>
      <c r="C62" s="124" t="s">
        <v>172</v>
      </c>
      <c r="D62" s="124"/>
      <c r="E62" s="124"/>
      <c r="F62" s="125"/>
      <c r="G62" s="124"/>
      <c r="H62" s="124">
        <v>2017</v>
      </c>
      <c r="I62" s="124"/>
      <c r="J62" s="124"/>
      <c r="K62" s="124"/>
      <c r="L62" s="124"/>
      <c r="M62" s="124"/>
      <c r="N62" s="124" t="s">
        <v>179</v>
      </c>
      <c r="O62" s="174">
        <v>450000</v>
      </c>
      <c r="P62" s="124"/>
    </row>
    <row r="63" spans="1:18" x14ac:dyDescent="0.25">
      <c r="A63" s="72">
        <v>54</v>
      </c>
      <c r="B63" s="114" t="s">
        <v>247</v>
      </c>
      <c r="C63" s="124" t="s">
        <v>199</v>
      </c>
      <c r="D63" s="124"/>
      <c r="E63" s="124" t="s">
        <v>210</v>
      </c>
      <c r="F63" s="125"/>
      <c r="G63" s="124" t="s">
        <v>200</v>
      </c>
      <c r="H63" s="124">
        <v>2017</v>
      </c>
      <c r="I63" s="124"/>
      <c r="J63" s="124"/>
      <c r="K63" s="124"/>
      <c r="L63" s="124"/>
      <c r="M63" s="124"/>
      <c r="N63" s="124" t="s">
        <v>179</v>
      </c>
      <c r="O63" s="174">
        <v>750000</v>
      </c>
      <c r="P63" s="124"/>
    </row>
    <row r="64" spans="1:18" x14ac:dyDescent="0.25">
      <c r="A64" s="72">
        <v>55</v>
      </c>
      <c r="B64" s="124" t="s">
        <v>224</v>
      </c>
      <c r="C64" s="124" t="s">
        <v>204</v>
      </c>
      <c r="D64" s="124"/>
      <c r="E64" s="124"/>
      <c r="F64" s="125"/>
      <c r="G64" s="124" t="s">
        <v>213</v>
      </c>
      <c r="H64" s="124">
        <v>2017</v>
      </c>
      <c r="I64" s="124"/>
      <c r="J64" s="124"/>
      <c r="K64" s="124"/>
      <c r="L64" s="124"/>
      <c r="M64" s="124"/>
      <c r="N64" s="124" t="s">
        <v>179</v>
      </c>
      <c r="O64" s="174">
        <v>2500000</v>
      </c>
      <c r="P64" s="124" t="s">
        <v>190</v>
      </c>
    </row>
    <row r="65" spans="1:16" x14ac:dyDescent="0.25">
      <c r="A65" s="72">
        <v>56</v>
      </c>
      <c r="B65" s="124" t="s">
        <v>236</v>
      </c>
      <c r="C65" s="124" t="s">
        <v>205</v>
      </c>
      <c r="D65" s="124"/>
      <c r="E65" s="124"/>
      <c r="F65" s="125"/>
      <c r="G65" s="124" t="s">
        <v>212</v>
      </c>
      <c r="H65" s="124">
        <v>2017</v>
      </c>
      <c r="I65" s="124"/>
      <c r="J65" s="124"/>
      <c r="K65" s="124"/>
      <c r="L65" s="124"/>
      <c r="M65" s="124"/>
      <c r="N65" s="124" t="s">
        <v>179</v>
      </c>
      <c r="O65" s="174">
        <v>120000</v>
      </c>
      <c r="P65" s="124" t="s">
        <v>206</v>
      </c>
    </row>
    <row r="66" spans="1:16" x14ac:dyDescent="0.25">
      <c r="A66" s="72">
        <v>57</v>
      </c>
      <c r="B66" s="124" t="s">
        <v>224</v>
      </c>
      <c r="C66" s="124" t="s">
        <v>128</v>
      </c>
      <c r="D66" s="124"/>
      <c r="E66" s="124"/>
      <c r="F66" s="125"/>
      <c r="G66" s="124" t="s">
        <v>176</v>
      </c>
      <c r="H66" s="124">
        <v>2017</v>
      </c>
      <c r="I66" s="124"/>
      <c r="J66" s="124"/>
      <c r="K66" s="124"/>
      <c r="L66" s="124"/>
      <c r="M66" s="124"/>
      <c r="N66" s="124" t="s">
        <v>179</v>
      </c>
      <c r="O66" s="174">
        <v>2000000</v>
      </c>
      <c r="P66" s="124" t="s">
        <v>190</v>
      </c>
    </row>
    <row r="67" spans="1:16" ht="17.25" thickBot="1" x14ac:dyDescent="0.3">
      <c r="A67" s="72"/>
      <c r="B67" s="124"/>
      <c r="C67" s="124"/>
      <c r="D67" s="124"/>
      <c r="E67" s="124"/>
      <c r="F67" s="125"/>
      <c r="G67" s="124"/>
      <c r="H67" s="124"/>
      <c r="I67" s="124"/>
      <c r="J67" s="124"/>
      <c r="K67" s="124"/>
      <c r="L67" s="124"/>
      <c r="M67" s="124"/>
      <c r="N67" s="124"/>
      <c r="O67" s="174"/>
      <c r="P67" s="124"/>
    </row>
    <row r="68" spans="1:16" ht="17.25" thickTop="1" x14ac:dyDescent="0.25">
      <c r="A68" s="131"/>
      <c r="B68" s="132"/>
      <c r="C68" s="203" t="s">
        <v>18</v>
      </c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5"/>
      <c r="O68" s="190">
        <f>SUM(O8:O44,O48:O66)</f>
        <v>168622000</v>
      </c>
      <c r="P68" s="133"/>
    </row>
    <row r="70" spans="1:16" x14ac:dyDescent="0.25">
      <c r="C70" s="126" t="s">
        <v>19</v>
      </c>
      <c r="N70" s="126" t="s">
        <v>108</v>
      </c>
    </row>
    <row r="71" spans="1:16" x14ac:dyDescent="0.25">
      <c r="C71" s="126" t="s">
        <v>104</v>
      </c>
      <c r="N71" s="126" t="s">
        <v>20</v>
      </c>
    </row>
    <row r="72" spans="1:16" x14ac:dyDescent="0.25">
      <c r="C72" s="126"/>
      <c r="N72" s="126"/>
    </row>
    <row r="73" spans="1:16" x14ac:dyDescent="0.25">
      <c r="C73" s="126"/>
      <c r="N73" s="126"/>
    </row>
    <row r="74" spans="1:16" x14ac:dyDescent="0.25">
      <c r="C74" s="126"/>
      <c r="N74" s="126"/>
    </row>
    <row r="75" spans="1:16" x14ac:dyDescent="0.25">
      <c r="C75" s="126" t="s">
        <v>110</v>
      </c>
      <c r="N75" s="126" t="s">
        <v>106</v>
      </c>
    </row>
    <row r="76" spans="1:16" x14ac:dyDescent="0.25">
      <c r="O76" s="119"/>
    </row>
    <row r="88" spans="1:16" ht="18" x14ac:dyDescent="0.25">
      <c r="A88" s="211" t="s">
        <v>0</v>
      </c>
      <c r="B88" s="211"/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211"/>
      <c r="O88" s="211"/>
      <c r="P88" s="211"/>
    </row>
    <row r="89" spans="1:16" ht="18" x14ac:dyDescent="0.25">
      <c r="A89" s="211" t="s">
        <v>111</v>
      </c>
      <c r="B89" s="211"/>
      <c r="C89" s="211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</row>
    <row r="90" spans="1:16" x14ac:dyDescent="0.25"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</row>
    <row r="92" spans="1:16" x14ac:dyDescent="0.25">
      <c r="A92" s="206" t="s">
        <v>2</v>
      </c>
      <c r="B92" s="206" t="s">
        <v>13</v>
      </c>
      <c r="C92" s="206" t="s">
        <v>3</v>
      </c>
      <c r="D92" s="206" t="s">
        <v>112</v>
      </c>
      <c r="E92" s="206" t="s">
        <v>113</v>
      </c>
      <c r="F92" s="206" t="s">
        <v>114</v>
      </c>
      <c r="G92" s="206" t="s">
        <v>115</v>
      </c>
      <c r="H92" s="206" t="s">
        <v>116</v>
      </c>
      <c r="I92" s="208" t="s">
        <v>4</v>
      </c>
      <c r="J92" s="209"/>
      <c r="K92" s="209"/>
      <c r="L92" s="209"/>
      <c r="M92" s="210"/>
      <c r="N92" s="206" t="s">
        <v>117</v>
      </c>
      <c r="O92" s="206" t="s">
        <v>11</v>
      </c>
      <c r="P92" s="206" t="s">
        <v>12</v>
      </c>
    </row>
    <row r="93" spans="1:16" ht="17.25" thickBot="1" x14ac:dyDescent="0.3">
      <c r="A93" s="207"/>
      <c r="B93" s="207"/>
      <c r="C93" s="207"/>
      <c r="D93" s="207"/>
      <c r="E93" s="207"/>
      <c r="F93" s="207"/>
      <c r="G93" s="207"/>
      <c r="H93" s="207"/>
      <c r="I93" s="128" t="s">
        <v>118</v>
      </c>
      <c r="J93" s="128" t="s">
        <v>119</v>
      </c>
      <c r="K93" s="128" t="s">
        <v>120</v>
      </c>
      <c r="L93" s="128" t="s">
        <v>121</v>
      </c>
      <c r="M93" s="128" t="s">
        <v>122</v>
      </c>
      <c r="N93" s="207"/>
      <c r="O93" s="207"/>
      <c r="P93" s="207"/>
    </row>
    <row r="94" spans="1:16" ht="18" thickTop="1" thickBot="1" x14ac:dyDescent="0.3">
      <c r="A94" s="73">
        <v>1</v>
      </c>
      <c r="B94" s="73">
        <v>2</v>
      </c>
      <c r="C94" s="73">
        <v>3</v>
      </c>
      <c r="D94" s="73">
        <v>4</v>
      </c>
      <c r="E94" s="73">
        <v>5</v>
      </c>
      <c r="F94" s="73">
        <v>6</v>
      </c>
      <c r="G94" s="73">
        <v>7</v>
      </c>
      <c r="H94" s="73">
        <v>8</v>
      </c>
      <c r="I94" s="73">
        <v>9</v>
      </c>
      <c r="J94" s="73">
        <v>10</v>
      </c>
      <c r="K94" s="73">
        <v>11</v>
      </c>
      <c r="L94" s="73">
        <v>12</v>
      </c>
      <c r="M94" s="73">
        <v>13</v>
      </c>
      <c r="N94" s="73">
        <v>14</v>
      </c>
      <c r="O94" s="73">
        <v>15</v>
      </c>
      <c r="P94" s="73">
        <v>16</v>
      </c>
    </row>
    <row r="95" spans="1:16" ht="17.25" thickTop="1" x14ac:dyDescent="0.25">
      <c r="A95" s="113">
        <v>1</v>
      </c>
      <c r="B95" s="129" t="s">
        <v>224</v>
      </c>
      <c r="C95" s="129" t="s">
        <v>133</v>
      </c>
      <c r="D95" s="129"/>
      <c r="E95" s="129"/>
      <c r="F95" s="130"/>
      <c r="G95" s="129" t="s">
        <v>176</v>
      </c>
      <c r="H95" s="129">
        <v>1982</v>
      </c>
      <c r="I95" s="129"/>
      <c r="J95" s="129"/>
      <c r="K95" s="129"/>
      <c r="L95" s="129"/>
      <c r="M95" s="129"/>
      <c r="N95" s="129" t="s">
        <v>179</v>
      </c>
      <c r="O95" s="191">
        <v>100000</v>
      </c>
      <c r="P95" s="129" t="s">
        <v>181</v>
      </c>
    </row>
    <row r="96" spans="1:16" x14ac:dyDescent="0.25">
      <c r="A96" s="128">
        <v>2</v>
      </c>
      <c r="B96" s="114" t="s">
        <v>223</v>
      </c>
      <c r="C96" s="114" t="s">
        <v>124</v>
      </c>
      <c r="D96" s="114"/>
      <c r="E96" s="114"/>
      <c r="F96" s="117"/>
      <c r="G96" s="114" t="s">
        <v>176</v>
      </c>
      <c r="H96" s="114">
        <v>1982</v>
      </c>
      <c r="I96" s="114"/>
      <c r="J96" s="114"/>
      <c r="K96" s="114"/>
      <c r="L96" s="114"/>
      <c r="M96" s="114"/>
      <c r="N96" s="129" t="s">
        <v>179</v>
      </c>
      <c r="O96" s="192">
        <f>15000*8</f>
        <v>120000</v>
      </c>
      <c r="P96" s="114" t="s">
        <v>182</v>
      </c>
    </row>
    <row r="97" spans="1:18" x14ac:dyDescent="0.25">
      <c r="A97" s="128">
        <v>3</v>
      </c>
      <c r="B97" s="114" t="s">
        <v>216</v>
      </c>
      <c r="C97" s="114" t="s">
        <v>123</v>
      </c>
      <c r="D97" s="114"/>
      <c r="E97" s="114" t="s">
        <v>150</v>
      </c>
      <c r="F97" s="117"/>
      <c r="G97" s="114"/>
      <c r="H97" s="114">
        <v>1985</v>
      </c>
      <c r="I97" s="114"/>
      <c r="J97" s="114"/>
      <c r="K97" s="114"/>
      <c r="L97" s="114"/>
      <c r="M97" s="114"/>
      <c r="N97" s="129" t="s">
        <v>179</v>
      </c>
      <c r="O97" s="192">
        <v>75000</v>
      </c>
      <c r="P97" s="114"/>
    </row>
    <row r="98" spans="1:18" x14ac:dyDescent="0.25">
      <c r="A98" s="135">
        <v>4</v>
      </c>
      <c r="B98" s="114" t="s">
        <v>225</v>
      </c>
      <c r="C98" s="114" t="s">
        <v>130</v>
      </c>
      <c r="D98" s="114"/>
      <c r="E98" s="114"/>
      <c r="F98" s="117"/>
      <c r="G98" s="114" t="s">
        <v>177</v>
      </c>
      <c r="H98" s="114">
        <v>1995</v>
      </c>
      <c r="I98" s="114"/>
      <c r="J98" s="114"/>
      <c r="K98" s="114"/>
      <c r="L98" s="114"/>
      <c r="M98" s="114"/>
      <c r="N98" s="129" t="s">
        <v>179</v>
      </c>
      <c r="O98" s="192">
        <f>50000*50</f>
        <v>2500000</v>
      </c>
      <c r="P98" s="114" t="s">
        <v>187</v>
      </c>
    </row>
    <row r="99" spans="1:18" x14ac:dyDescent="0.25">
      <c r="A99" s="135">
        <v>5</v>
      </c>
      <c r="B99" s="114" t="s">
        <v>238</v>
      </c>
      <c r="C99" s="114" t="s">
        <v>154</v>
      </c>
      <c r="D99" s="114"/>
      <c r="E99" s="114" t="s">
        <v>155</v>
      </c>
      <c r="F99" s="117"/>
      <c r="G99" s="114"/>
      <c r="H99" s="114">
        <v>1998</v>
      </c>
      <c r="I99" s="114"/>
      <c r="J99" s="114"/>
      <c r="K99" s="114"/>
      <c r="L99" s="114"/>
      <c r="M99" s="114"/>
      <c r="N99" s="129" t="s">
        <v>179</v>
      </c>
      <c r="O99" s="192">
        <v>300000</v>
      </c>
      <c r="P99" s="114"/>
    </row>
    <row r="100" spans="1:18" x14ac:dyDescent="0.25">
      <c r="A100" s="135">
        <v>6</v>
      </c>
      <c r="B100" s="114" t="s">
        <v>218</v>
      </c>
      <c r="C100" s="114" t="s">
        <v>125</v>
      </c>
      <c r="D100" s="114"/>
      <c r="E100" s="114" t="s">
        <v>150</v>
      </c>
      <c r="F100" s="117"/>
      <c r="G100" s="114" t="s">
        <v>177</v>
      </c>
      <c r="H100" s="114">
        <v>2004</v>
      </c>
      <c r="I100" s="114"/>
      <c r="J100" s="114"/>
      <c r="K100" s="114"/>
      <c r="L100" s="114"/>
      <c r="M100" s="114"/>
      <c r="N100" s="129" t="s">
        <v>179</v>
      </c>
      <c r="O100" s="192">
        <v>1400000</v>
      </c>
      <c r="P100" s="114" t="s">
        <v>183</v>
      </c>
    </row>
    <row r="101" spans="1:18" x14ac:dyDescent="0.25">
      <c r="A101" s="135">
        <v>7</v>
      </c>
      <c r="B101" s="114" t="s">
        <v>215</v>
      </c>
      <c r="C101" s="114" t="s">
        <v>136</v>
      </c>
      <c r="D101" s="114"/>
      <c r="E101" s="114" t="s">
        <v>151</v>
      </c>
      <c r="F101" s="117">
        <v>100</v>
      </c>
      <c r="G101" s="114"/>
      <c r="H101" s="114">
        <v>2004</v>
      </c>
      <c r="I101" s="114" t="s">
        <v>208</v>
      </c>
      <c r="J101" s="114"/>
      <c r="K101" s="114"/>
      <c r="L101" s="114" t="s">
        <v>209</v>
      </c>
      <c r="M101" s="114"/>
      <c r="N101" s="129" t="s">
        <v>180</v>
      </c>
      <c r="O101" s="192">
        <v>10000000</v>
      </c>
      <c r="P101" s="114"/>
    </row>
    <row r="102" spans="1:18" x14ac:dyDescent="0.25">
      <c r="A102" s="135">
        <v>8</v>
      </c>
      <c r="B102" s="114" t="s">
        <v>246</v>
      </c>
      <c r="C102" s="114" t="s">
        <v>201</v>
      </c>
      <c r="D102" s="114"/>
      <c r="E102" s="114" t="s">
        <v>202</v>
      </c>
      <c r="F102" s="117"/>
      <c r="G102" s="114"/>
      <c r="H102" s="114">
        <v>2004</v>
      </c>
      <c r="I102" s="114"/>
      <c r="J102" s="114"/>
      <c r="K102" s="114"/>
      <c r="L102" s="114"/>
      <c r="M102" s="114"/>
      <c r="N102" s="129" t="s">
        <v>179</v>
      </c>
      <c r="O102" s="192">
        <v>20000000</v>
      </c>
      <c r="P102" s="114" t="s">
        <v>190</v>
      </c>
    </row>
    <row r="103" spans="1:18" x14ac:dyDescent="0.25">
      <c r="A103" s="135">
        <v>9</v>
      </c>
      <c r="B103" s="114" t="s">
        <v>225</v>
      </c>
      <c r="C103" s="114" t="s">
        <v>131</v>
      </c>
      <c r="D103" s="114"/>
      <c r="E103" s="114" t="s">
        <v>152</v>
      </c>
      <c r="F103" s="117"/>
      <c r="G103" s="114" t="s">
        <v>177</v>
      </c>
      <c r="H103" s="114">
        <v>2005</v>
      </c>
      <c r="I103" s="114"/>
      <c r="J103" s="114"/>
      <c r="K103" s="114"/>
      <c r="L103" s="114"/>
      <c r="M103" s="114"/>
      <c r="N103" s="129" t="s">
        <v>179</v>
      </c>
      <c r="O103" s="192">
        <f>150000*25</f>
        <v>3750000</v>
      </c>
      <c r="P103" s="114" t="s">
        <v>188</v>
      </c>
    </row>
    <row r="104" spans="1:18" x14ac:dyDescent="0.25">
      <c r="A104" s="135">
        <v>10</v>
      </c>
      <c r="B104" s="114" t="s">
        <v>224</v>
      </c>
      <c r="C104" s="114" t="s">
        <v>207</v>
      </c>
      <c r="D104" s="114"/>
      <c r="E104" s="114"/>
      <c r="F104" s="117"/>
      <c r="G104" s="114"/>
      <c r="H104" s="114">
        <v>2005</v>
      </c>
      <c r="I104" s="114"/>
      <c r="J104" s="114"/>
      <c r="K104" s="114"/>
      <c r="L104" s="114"/>
      <c r="M104" s="114"/>
      <c r="N104" s="129" t="s">
        <v>179</v>
      </c>
      <c r="O104" s="192">
        <v>150000</v>
      </c>
      <c r="P104" s="114"/>
    </row>
    <row r="105" spans="1:18" x14ac:dyDescent="0.25">
      <c r="A105" s="135">
        <v>11</v>
      </c>
      <c r="B105" s="114" t="s">
        <v>237</v>
      </c>
      <c r="C105" s="114" t="s">
        <v>174</v>
      </c>
      <c r="D105" s="114"/>
      <c r="E105" s="114" t="s">
        <v>175</v>
      </c>
      <c r="F105" s="117"/>
      <c r="G105" s="114"/>
      <c r="H105" s="114">
        <v>2006</v>
      </c>
      <c r="I105" s="114"/>
      <c r="J105" s="114"/>
      <c r="K105" s="114"/>
      <c r="L105" s="114"/>
      <c r="M105" s="114"/>
      <c r="N105" s="129" t="s">
        <v>179</v>
      </c>
      <c r="O105" s="192">
        <v>800000</v>
      </c>
      <c r="P105" s="114"/>
    </row>
    <row r="106" spans="1:18" x14ac:dyDescent="0.25">
      <c r="A106" s="135">
        <v>12</v>
      </c>
      <c r="B106" s="124" t="s">
        <v>242</v>
      </c>
      <c r="C106" s="114" t="s">
        <v>137</v>
      </c>
      <c r="D106" s="114"/>
      <c r="E106" s="114" t="s">
        <v>138</v>
      </c>
      <c r="F106" s="117"/>
      <c r="G106" s="114"/>
      <c r="H106" s="114">
        <v>2010</v>
      </c>
      <c r="I106" s="114"/>
      <c r="J106" s="114"/>
      <c r="K106" s="114"/>
      <c r="L106" s="114"/>
      <c r="M106" s="114"/>
      <c r="N106" s="129" t="s">
        <v>179</v>
      </c>
      <c r="O106" s="192">
        <v>3000000</v>
      </c>
      <c r="P106" s="114"/>
      <c r="R106" s="118">
        <f>SUBTOTAL(9,O106,O107,O109,O110,O121,O143,O144)</f>
        <v>38000000</v>
      </c>
    </row>
    <row r="107" spans="1:18" x14ac:dyDescent="0.25">
      <c r="A107" s="135">
        <v>13</v>
      </c>
      <c r="B107" s="124" t="s">
        <v>242</v>
      </c>
      <c r="C107" s="114" t="s">
        <v>137</v>
      </c>
      <c r="D107" s="114"/>
      <c r="E107" s="114" t="s">
        <v>139</v>
      </c>
      <c r="F107" s="117"/>
      <c r="G107" s="114"/>
      <c r="H107" s="114">
        <v>2011</v>
      </c>
      <c r="I107" s="114"/>
      <c r="J107" s="114"/>
      <c r="K107" s="114"/>
      <c r="L107" s="114"/>
      <c r="M107" s="114"/>
      <c r="N107" s="129" t="s">
        <v>179</v>
      </c>
      <c r="O107" s="192">
        <v>7000000</v>
      </c>
      <c r="P107" s="114" t="s">
        <v>183</v>
      </c>
    </row>
    <row r="108" spans="1:18" x14ac:dyDescent="0.25">
      <c r="A108" s="135">
        <v>14</v>
      </c>
      <c r="B108" s="114" t="s">
        <v>226</v>
      </c>
      <c r="C108" s="114" t="s">
        <v>134</v>
      </c>
      <c r="D108" s="114"/>
      <c r="E108" s="114"/>
      <c r="F108" s="117"/>
      <c r="G108" s="114" t="s">
        <v>176</v>
      </c>
      <c r="H108" s="114">
        <v>2012</v>
      </c>
      <c r="I108" s="114"/>
      <c r="J108" s="114"/>
      <c r="K108" s="114"/>
      <c r="L108" s="114"/>
      <c r="M108" s="114"/>
      <c r="N108" s="129" t="s">
        <v>179</v>
      </c>
      <c r="O108" s="192">
        <v>16500000</v>
      </c>
      <c r="P108" s="114" t="s">
        <v>181</v>
      </c>
    </row>
    <row r="109" spans="1:18" x14ac:dyDescent="0.25">
      <c r="A109" s="135">
        <v>15</v>
      </c>
      <c r="B109" s="124" t="s">
        <v>242</v>
      </c>
      <c r="C109" s="114" t="s">
        <v>137</v>
      </c>
      <c r="D109" s="114"/>
      <c r="E109" s="114" t="s">
        <v>140</v>
      </c>
      <c r="F109" s="117"/>
      <c r="G109" s="114"/>
      <c r="H109" s="114">
        <v>2013</v>
      </c>
      <c r="I109" s="114"/>
      <c r="J109" s="114"/>
      <c r="K109" s="114"/>
      <c r="L109" s="114"/>
      <c r="M109" s="114"/>
      <c r="N109" s="129" t="s">
        <v>179</v>
      </c>
      <c r="O109" s="192">
        <v>4000000</v>
      </c>
      <c r="P109" s="114"/>
    </row>
    <row r="110" spans="1:18" x14ac:dyDescent="0.25">
      <c r="A110" s="135">
        <v>16</v>
      </c>
      <c r="B110" s="124" t="s">
        <v>242</v>
      </c>
      <c r="C110" s="114" t="s">
        <v>137</v>
      </c>
      <c r="D110" s="114"/>
      <c r="E110" s="114" t="s">
        <v>138</v>
      </c>
      <c r="F110" s="117"/>
      <c r="G110" s="114"/>
      <c r="H110" s="114">
        <v>2013</v>
      </c>
      <c r="I110" s="114"/>
      <c r="J110" s="114"/>
      <c r="K110" s="114"/>
      <c r="L110" s="114"/>
      <c r="M110" s="114"/>
      <c r="N110" s="129" t="s">
        <v>179</v>
      </c>
      <c r="O110" s="192">
        <v>4000000</v>
      </c>
      <c r="P110" s="114"/>
    </row>
    <row r="111" spans="1:18" x14ac:dyDescent="0.25">
      <c r="A111" s="135">
        <v>17</v>
      </c>
      <c r="B111" s="114" t="s">
        <v>238</v>
      </c>
      <c r="C111" s="114" t="s">
        <v>156</v>
      </c>
      <c r="D111" s="114"/>
      <c r="E111" s="114" t="s">
        <v>157</v>
      </c>
      <c r="F111" s="117"/>
      <c r="G111" s="114"/>
      <c r="H111" s="114">
        <v>2013</v>
      </c>
      <c r="I111" s="114"/>
      <c r="J111" s="114"/>
      <c r="K111" s="114"/>
      <c r="L111" s="114"/>
      <c r="M111" s="114"/>
      <c r="N111" s="129" t="s">
        <v>179</v>
      </c>
      <c r="O111" s="192">
        <v>1000000</v>
      </c>
      <c r="P111" s="114" t="s">
        <v>183</v>
      </c>
    </row>
    <row r="112" spans="1:18" x14ac:dyDescent="0.25">
      <c r="A112" s="135">
        <v>18</v>
      </c>
      <c r="B112" s="114" t="s">
        <v>247</v>
      </c>
      <c r="C112" s="114" t="s">
        <v>192</v>
      </c>
      <c r="D112" s="114"/>
      <c r="E112" s="114" t="s">
        <v>193</v>
      </c>
      <c r="F112" s="117"/>
      <c r="G112" s="114"/>
      <c r="H112" s="114">
        <v>2013</v>
      </c>
      <c r="I112" s="114"/>
      <c r="J112" s="114"/>
      <c r="K112" s="114"/>
      <c r="L112" s="114"/>
      <c r="M112" s="114"/>
      <c r="N112" s="129" t="s">
        <v>179</v>
      </c>
      <c r="O112" s="192">
        <v>2500000</v>
      </c>
      <c r="P112" s="114"/>
    </row>
    <row r="113" spans="1:16" x14ac:dyDescent="0.25">
      <c r="A113" s="135">
        <v>19</v>
      </c>
      <c r="B113" s="124" t="s">
        <v>217</v>
      </c>
      <c r="C113" s="114" t="s">
        <v>126</v>
      </c>
      <c r="D113" s="114"/>
      <c r="E113" s="114" t="s">
        <v>153</v>
      </c>
      <c r="F113" s="117"/>
      <c r="G113" s="114" t="s">
        <v>178</v>
      </c>
      <c r="H113" s="114">
        <v>2014</v>
      </c>
      <c r="I113" s="114"/>
      <c r="J113" s="114"/>
      <c r="K113" s="114"/>
      <c r="L113" s="114"/>
      <c r="M113" s="114"/>
      <c r="N113" s="129" t="s">
        <v>179</v>
      </c>
      <c r="O113" s="192">
        <v>150000</v>
      </c>
      <c r="P113" s="114" t="s">
        <v>184</v>
      </c>
    </row>
    <row r="114" spans="1:16" x14ac:dyDescent="0.25">
      <c r="A114" s="135">
        <v>20</v>
      </c>
      <c r="B114" s="114" t="s">
        <v>226</v>
      </c>
      <c r="C114" s="114" t="s">
        <v>132</v>
      </c>
      <c r="D114" s="124"/>
      <c r="E114" s="124" t="s">
        <v>153</v>
      </c>
      <c r="F114" s="125"/>
      <c r="G114" s="124" t="s">
        <v>178</v>
      </c>
      <c r="H114" s="124">
        <v>2014</v>
      </c>
      <c r="I114" s="124"/>
      <c r="J114" s="124"/>
      <c r="K114" s="124"/>
      <c r="L114" s="124"/>
      <c r="M114" s="124"/>
      <c r="N114" s="129" t="s">
        <v>179</v>
      </c>
      <c r="O114" s="193">
        <v>7000000</v>
      </c>
      <c r="P114" s="124" t="s">
        <v>189</v>
      </c>
    </row>
    <row r="115" spans="1:16" x14ac:dyDescent="0.25">
      <c r="A115" s="135">
        <v>21</v>
      </c>
      <c r="B115" s="124" t="s">
        <v>241</v>
      </c>
      <c r="C115" s="124" t="s">
        <v>144</v>
      </c>
      <c r="D115" s="124"/>
      <c r="E115" s="124"/>
      <c r="F115" s="125"/>
      <c r="G115" s="124"/>
      <c r="H115" s="124">
        <v>2014</v>
      </c>
      <c r="I115" s="124"/>
      <c r="J115" s="124"/>
      <c r="K115" s="124"/>
      <c r="L115" s="124"/>
      <c r="M115" s="124"/>
      <c r="N115" s="129" t="s">
        <v>179</v>
      </c>
      <c r="O115" s="193">
        <v>4000000</v>
      </c>
      <c r="P115" s="124"/>
    </row>
    <row r="116" spans="1:16" x14ac:dyDescent="0.25">
      <c r="A116" s="135">
        <v>22</v>
      </c>
      <c r="B116" s="124" t="s">
        <v>243</v>
      </c>
      <c r="C116" s="124" t="s">
        <v>145</v>
      </c>
      <c r="D116" s="124"/>
      <c r="E116" s="124" t="s">
        <v>146</v>
      </c>
      <c r="F116" s="125"/>
      <c r="G116" s="124"/>
      <c r="H116" s="124">
        <v>2014</v>
      </c>
      <c r="I116" s="124"/>
      <c r="J116" s="124"/>
      <c r="K116" s="124"/>
      <c r="L116" s="124"/>
      <c r="M116" s="124"/>
      <c r="N116" s="129" t="s">
        <v>179</v>
      </c>
      <c r="O116" s="193">
        <v>2500000</v>
      </c>
      <c r="P116" s="124"/>
    </row>
    <row r="117" spans="1:16" x14ac:dyDescent="0.25">
      <c r="A117" s="135">
        <v>23</v>
      </c>
      <c r="B117" s="124" t="s">
        <v>230</v>
      </c>
      <c r="C117" s="124" t="s">
        <v>196</v>
      </c>
      <c r="D117" s="124"/>
      <c r="E117" s="124"/>
      <c r="F117" s="125"/>
      <c r="G117" s="124" t="s">
        <v>177</v>
      </c>
      <c r="H117" s="124">
        <v>2014</v>
      </c>
      <c r="I117" s="124"/>
      <c r="J117" s="124"/>
      <c r="K117" s="124"/>
      <c r="L117" s="124"/>
      <c r="M117" s="124"/>
      <c r="N117" s="129" t="s">
        <v>179</v>
      </c>
      <c r="O117" s="193">
        <v>4000000</v>
      </c>
      <c r="P117" s="124"/>
    </row>
    <row r="118" spans="1:16" x14ac:dyDescent="0.25">
      <c r="A118" s="135">
        <v>24</v>
      </c>
      <c r="B118" s="124" t="s">
        <v>240</v>
      </c>
      <c r="C118" s="124" t="s">
        <v>222</v>
      </c>
      <c r="D118" s="124"/>
      <c r="E118" s="124"/>
      <c r="F118" s="125"/>
      <c r="G118" s="124" t="s">
        <v>176</v>
      </c>
      <c r="H118" s="124">
        <v>2014</v>
      </c>
      <c r="I118" s="124"/>
      <c r="J118" s="124"/>
      <c r="K118" s="124"/>
      <c r="L118" s="124"/>
      <c r="M118" s="124"/>
      <c r="N118" s="129" t="s">
        <v>179</v>
      </c>
      <c r="O118" s="193">
        <v>500000</v>
      </c>
      <c r="P118" s="124"/>
    </row>
    <row r="119" spans="1:16" x14ac:dyDescent="0.25">
      <c r="A119" s="135">
        <v>25</v>
      </c>
      <c r="B119" s="114" t="s">
        <v>227</v>
      </c>
      <c r="C119" s="124" t="s">
        <v>127</v>
      </c>
      <c r="D119" s="124"/>
      <c r="E119" s="124"/>
      <c r="F119" s="125"/>
      <c r="G119" s="124" t="s">
        <v>177</v>
      </c>
      <c r="H119" s="124">
        <v>2015</v>
      </c>
      <c r="I119" s="124"/>
      <c r="J119" s="124"/>
      <c r="K119" s="124"/>
      <c r="L119" s="124"/>
      <c r="M119" s="124"/>
      <c r="N119" s="129" t="s">
        <v>179</v>
      </c>
      <c r="O119" s="193">
        <v>3000000</v>
      </c>
      <c r="P119" s="124"/>
    </row>
    <row r="120" spans="1:16" x14ac:dyDescent="0.25">
      <c r="A120" s="135">
        <v>26</v>
      </c>
      <c r="B120" s="114" t="s">
        <v>224</v>
      </c>
      <c r="C120" s="124" t="s">
        <v>128</v>
      </c>
      <c r="D120" s="124"/>
      <c r="E120" s="124"/>
      <c r="F120" s="125"/>
      <c r="G120" s="124" t="s">
        <v>176</v>
      </c>
      <c r="H120" s="124">
        <v>2015</v>
      </c>
      <c r="I120" s="124"/>
      <c r="J120" s="124"/>
      <c r="K120" s="124"/>
      <c r="L120" s="124"/>
      <c r="M120" s="124"/>
      <c r="N120" s="129" t="s">
        <v>179</v>
      </c>
      <c r="O120" s="193">
        <v>1500000</v>
      </c>
      <c r="P120" s="124" t="s">
        <v>185</v>
      </c>
    </row>
    <row r="121" spans="1:16" x14ac:dyDescent="0.25">
      <c r="A121" s="135">
        <v>27</v>
      </c>
      <c r="B121" s="124" t="s">
        <v>242</v>
      </c>
      <c r="C121" s="124" t="s">
        <v>137</v>
      </c>
      <c r="D121" s="124"/>
      <c r="E121" s="124" t="s">
        <v>141</v>
      </c>
      <c r="F121" s="125"/>
      <c r="G121" s="124"/>
      <c r="H121" s="124">
        <v>2015</v>
      </c>
      <c r="I121" s="124"/>
      <c r="J121" s="124"/>
      <c r="K121" s="124"/>
      <c r="L121" s="124"/>
      <c r="M121" s="124"/>
      <c r="N121" s="129" t="s">
        <v>179</v>
      </c>
      <c r="O121" s="193">
        <v>10000000</v>
      </c>
      <c r="P121" s="124" t="s">
        <v>183</v>
      </c>
    </row>
    <row r="122" spans="1:16" x14ac:dyDescent="0.25">
      <c r="A122" s="135">
        <v>28</v>
      </c>
      <c r="B122" s="124" t="s">
        <v>241</v>
      </c>
      <c r="C122" s="124" t="s">
        <v>144</v>
      </c>
      <c r="D122" s="124"/>
      <c r="E122" s="124"/>
      <c r="F122" s="125"/>
      <c r="G122" s="124"/>
      <c r="H122" s="124">
        <v>2015</v>
      </c>
      <c r="I122" s="124"/>
      <c r="J122" s="124"/>
      <c r="K122" s="124"/>
      <c r="L122" s="124"/>
      <c r="M122" s="124"/>
      <c r="N122" s="129" t="s">
        <v>179</v>
      </c>
      <c r="O122" s="193">
        <v>4000000</v>
      </c>
      <c r="P122" s="124"/>
    </row>
    <row r="123" spans="1:16" x14ac:dyDescent="0.25">
      <c r="A123" s="135">
        <v>29</v>
      </c>
      <c r="B123" s="124" t="s">
        <v>243</v>
      </c>
      <c r="C123" s="124" t="s">
        <v>145</v>
      </c>
      <c r="D123" s="124"/>
      <c r="E123" s="124" t="s">
        <v>149</v>
      </c>
      <c r="F123" s="125"/>
      <c r="G123" s="124"/>
      <c r="H123" s="124">
        <v>2015</v>
      </c>
      <c r="I123" s="124"/>
      <c r="J123" s="124"/>
      <c r="K123" s="124"/>
      <c r="L123" s="124"/>
      <c r="M123" s="124"/>
      <c r="N123" s="129" t="s">
        <v>179</v>
      </c>
      <c r="O123" s="193">
        <v>1600000</v>
      </c>
      <c r="P123" s="124"/>
    </row>
    <row r="124" spans="1:16" x14ac:dyDescent="0.25">
      <c r="A124" s="135">
        <v>30</v>
      </c>
      <c r="B124" s="124" t="s">
        <v>214</v>
      </c>
      <c r="C124" s="124" t="s">
        <v>162</v>
      </c>
      <c r="D124" s="124"/>
      <c r="E124" s="124"/>
      <c r="F124" s="125"/>
      <c r="G124" s="124"/>
      <c r="H124" s="124">
        <v>2015</v>
      </c>
      <c r="I124" s="124"/>
      <c r="J124" s="124"/>
      <c r="K124" s="124"/>
      <c r="L124" s="124"/>
      <c r="M124" s="124"/>
      <c r="N124" s="129" t="s">
        <v>179</v>
      </c>
      <c r="O124" s="193">
        <v>350000</v>
      </c>
      <c r="P124" s="124"/>
    </row>
    <row r="125" spans="1:16" x14ac:dyDescent="0.25">
      <c r="A125" s="135">
        <v>31</v>
      </c>
      <c r="B125" s="124" t="s">
        <v>239</v>
      </c>
      <c r="C125" s="124" t="s">
        <v>194</v>
      </c>
      <c r="D125" s="124"/>
      <c r="E125" s="124" t="s">
        <v>195</v>
      </c>
      <c r="F125" s="125"/>
      <c r="G125" s="124"/>
      <c r="H125" s="124">
        <v>2015</v>
      </c>
      <c r="I125" s="124"/>
      <c r="J125" s="124"/>
      <c r="K125" s="124"/>
      <c r="L125" s="124"/>
      <c r="M125" s="124"/>
      <c r="N125" s="129" t="s">
        <v>179</v>
      </c>
      <c r="O125" s="193">
        <v>1500000</v>
      </c>
      <c r="P125" s="124"/>
    </row>
    <row r="126" spans="1:16" x14ac:dyDescent="0.25">
      <c r="A126" s="135">
        <v>32</v>
      </c>
      <c r="B126" s="124" t="s">
        <v>244</v>
      </c>
      <c r="C126" s="124" t="s">
        <v>203</v>
      </c>
      <c r="D126" s="124"/>
      <c r="E126" s="124"/>
      <c r="F126" s="125"/>
      <c r="G126" s="124"/>
      <c r="H126" s="124">
        <v>2015</v>
      </c>
      <c r="I126" s="124"/>
      <c r="J126" s="124"/>
      <c r="K126" s="124"/>
      <c r="L126" s="124"/>
      <c r="M126" s="124"/>
      <c r="N126" s="129" t="s">
        <v>179</v>
      </c>
      <c r="O126" s="193">
        <v>6000000</v>
      </c>
      <c r="P126" s="124"/>
    </row>
    <row r="127" spans="1:16" x14ac:dyDescent="0.25">
      <c r="A127" s="135">
        <v>33</v>
      </c>
      <c r="B127" s="114" t="s">
        <v>226</v>
      </c>
      <c r="C127" s="124" t="s">
        <v>211</v>
      </c>
      <c r="D127" s="124"/>
      <c r="E127" s="124"/>
      <c r="F127" s="125"/>
      <c r="G127" s="124" t="s">
        <v>176</v>
      </c>
      <c r="H127" s="124">
        <v>2015</v>
      </c>
      <c r="I127" s="124"/>
      <c r="J127" s="124"/>
      <c r="K127" s="124"/>
      <c r="L127" s="124"/>
      <c r="M127" s="124"/>
      <c r="N127" s="129" t="s">
        <v>179</v>
      </c>
      <c r="O127" s="193">
        <v>900000</v>
      </c>
      <c r="P127" s="124" t="s">
        <v>186</v>
      </c>
    </row>
    <row r="128" spans="1:16" x14ac:dyDescent="0.25">
      <c r="A128" s="135">
        <v>34</v>
      </c>
      <c r="B128" s="124" t="s">
        <v>217</v>
      </c>
      <c r="C128" s="124" t="s">
        <v>129</v>
      </c>
      <c r="D128" s="124"/>
      <c r="E128" s="124"/>
      <c r="F128" s="125"/>
      <c r="G128" s="124" t="s">
        <v>176</v>
      </c>
      <c r="H128" s="124">
        <v>2016</v>
      </c>
      <c r="I128" s="124"/>
      <c r="J128" s="124"/>
      <c r="K128" s="124"/>
      <c r="L128" s="124"/>
      <c r="M128" s="124"/>
      <c r="N128" s="129" t="s">
        <v>179</v>
      </c>
      <c r="O128" s="193">
        <v>4500000</v>
      </c>
      <c r="P128" s="124" t="s">
        <v>186</v>
      </c>
    </row>
    <row r="129" spans="1:16" x14ac:dyDescent="0.25">
      <c r="A129" s="135">
        <v>35</v>
      </c>
      <c r="B129" s="124" t="s">
        <v>243</v>
      </c>
      <c r="C129" s="124" t="s">
        <v>145</v>
      </c>
      <c r="D129" s="124"/>
      <c r="E129" s="124" t="s">
        <v>147</v>
      </c>
      <c r="F129" s="125"/>
      <c r="G129" s="124"/>
      <c r="H129" s="124">
        <v>2016</v>
      </c>
      <c r="I129" s="124"/>
      <c r="J129" s="124"/>
      <c r="K129" s="124"/>
      <c r="L129" s="124"/>
      <c r="M129" s="124"/>
      <c r="N129" s="129" t="s">
        <v>179</v>
      </c>
      <c r="O129" s="193">
        <v>1800000</v>
      </c>
      <c r="P129" s="124"/>
    </row>
    <row r="130" spans="1:16" x14ac:dyDescent="0.25">
      <c r="A130" s="135">
        <v>36</v>
      </c>
      <c r="B130" s="124" t="s">
        <v>232</v>
      </c>
      <c r="C130" s="124" t="s">
        <v>163</v>
      </c>
      <c r="D130" s="124"/>
      <c r="E130" s="124" t="s">
        <v>164</v>
      </c>
      <c r="F130" s="125"/>
      <c r="G130" s="124"/>
      <c r="H130" s="124">
        <v>2016</v>
      </c>
      <c r="I130" s="124"/>
      <c r="J130" s="124"/>
      <c r="K130" s="124"/>
      <c r="L130" s="124"/>
      <c r="M130" s="124"/>
      <c r="N130" s="129" t="s">
        <v>179</v>
      </c>
      <c r="O130" s="193">
        <v>300000</v>
      </c>
      <c r="P130" s="124"/>
    </row>
    <row r="131" spans="1:16" x14ac:dyDescent="0.25">
      <c r="A131" s="135">
        <v>37</v>
      </c>
      <c r="B131" s="124" t="s">
        <v>231</v>
      </c>
      <c r="C131" s="124" t="s">
        <v>167</v>
      </c>
      <c r="D131" s="124"/>
      <c r="E131" s="124" t="s">
        <v>168</v>
      </c>
      <c r="F131" s="125"/>
      <c r="G131" s="124"/>
      <c r="H131" s="124">
        <v>2016</v>
      </c>
      <c r="I131" s="124"/>
      <c r="J131" s="124"/>
      <c r="K131" s="124"/>
      <c r="L131" s="124"/>
      <c r="M131" s="124"/>
      <c r="N131" s="129" t="s">
        <v>179</v>
      </c>
      <c r="O131" s="193">
        <v>2500000</v>
      </c>
      <c r="P131" s="124" t="s">
        <v>183</v>
      </c>
    </row>
    <row r="132" spans="1:16" x14ac:dyDescent="0.25">
      <c r="A132" s="206" t="s">
        <v>2</v>
      </c>
      <c r="B132" s="206" t="s">
        <v>13</v>
      </c>
      <c r="C132" s="206" t="s">
        <v>3</v>
      </c>
      <c r="D132" s="206" t="s">
        <v>112</v>
      </c>
      <c r="E132" s="206" t="s">
        <v>113</v>
      </c>
      <c r="F132" s="206" t="s">
        <v>114</v>
      </c>
      <c r="G132" s="206" t="s">
        <v>115</v>
      </c>
      <c r="H132" s="206" t="s">
        <v>116</v>
      </c>
      <c r="I132" s="208" t="s">
        <v>4</v>
      </c>
      <c r="J132" s="209"/>
      <c r="K132" s="209"/>
      <c r="L132" s="209"/>
      <c r="M132" s="210"/>
      <c r="N132" s="206" t="s">
        <v>117</v>
      </c>
      <c r="O132" s="206" t="s">
        <v>11</v>
      </c>
      <c r="P132" s="206" t="s">
        <v>12</v>
      </c>
    </row>
    <row r="133" spans="1:16" ht="17.25" thickBot="1" x14ac:dyDescent="0.3">
      <c r="A133" s="207"/>
      <c r="B133" s="207"/>
      <c r="C133" s="207"/>
      <c r="D133" s="207"/>
      <c r="E133" s="207"/>
      <c r="F133" s="207"/>
      <c r="G133" s="207"/>
      <c r="H133" s="207"/>
      <c r="I133" s="128" t="s">
        <v>118</v>
      </c>
      <c r="J133" s="128" t="s">
        <v>119</v>
      </c>
      <c r="K133" s="128" t="s">
        <v>120</v>
      </c>
      <c r="L133" s="128" t="s">
        <v>121</v>
      </c>
      <c r="M133" s="128" t="s">
        <v>122</v>
      </c>
      <c r="N133" s="207"/>
      <c r="O133" s="207"/>
      <c r="P133" s="207"/>
    </row>
    <row r="134" spans="1:16" ht="18" thickTop="1" thickBot="1" x14ac:dyDescent="0.3">
      <c r="A134" s="73">
        <v>1</v>
      </c>
      <c r="B134" s="73">
        <v>2</v>
      </c>
      <c r="C134" s="73">
        <v>3</v>
      </c>
      <c r="D134" s="73">
        <v>4</v>
      </c>
      <c r="E134" s="73">
        <v>5</v>
      </c>
      <c r="F134" s="73">
        <v>6</v>
      </c>
      <c r="G134" s="73">
        <v>7</v>
      </c>
      <c r="H134" s="73">
        <v>8</v>
      </c>
      <c r="I134" s="73">
        <v>9</v>
      </c>
      <c r="J134" s="73">
        <v>10</v>
      </c>
      <c r="K134" s="73">
        <v>11</v>
      </c>
      <c r="L134" s="73">
        <v>12</v>
      </c>
      <c r="M134" s="73">
        <v>13</v>
      </c>
      <c r="N134" s="73">
        <v>14</v>
      </c>
      <c r="O134" s="73">
        <v>15</v>
      </c>
      <c r="P134" s="73">
        <v>16</v>
      </c>
    </row>
    <row r="135" spans="1:16" ht="17.25" thickTop="1" x14ac:dyDescent="0.25">
      <c r="A135" s="72">
        <v>39</v>
      </c>
      <c r="B135" s="124" t="s">
        <v>236</v>
      </c>
      <c r="C135" s="124" t="s">
        <v>169</v>
      </c>
      <c r="D135" s="124"/>
      <c r="E135" s="124"/>
      <c r="F135" s="125"/>
      <c r="G135" s="124"/>
      <c r="H135" s="124">
        <v>2016</v>
      </c>
      <c r="I135" s="124"/>
      <c r="J135" s="124"/>
      <c r="K135" s="124"/>
      <c r="L135" s="124"/>
      <c r="M135" s="124"/>
      <c r="N135" s="129" t="s">
        <v>179</v>
      </c>
      <c r="O135" s="193">
        <v>900000</v>
      </c>
      <c r="P135" s="124" t="s">
        <v>206</v>
      </c>
    </row>
    <row r="136" spans="1:16" x14ac:dyDescent="0.25">
      <c r="A136" s="72">
        <v>40</v>
      </c>
      <c r="B136" s="124" t="s">
        <v>236</v>
      </c>
      <c r="C136" s="124" t="s">
        <v>170</v>
      </c>
      <c r="D136" s="124"/>
      <c r="E136" s="124"/>
      <c r="F136" s="125"/>
      <c r="G136" s="124"/>
      <c r="H136" s="124">
        <v>2016</v>
      </c>
      <c r="I136" s="124"/>
      <c r="J136" s="124"/>
      <c r="K136" s="124"/>
      <c r="L136" s="124"/>
      <c r="M136" s="124"/>
      <c r="N136" s="129" t="s">
        <v>179</v>
      </c>
      <c r="O136" s="193">
        <f>24000*8</f>
        <v>192000</v>
      </c>
      <c r="P136" s="124" t="s">
        <v>191</v>
      </c>
    </row>
    <row r="137" spans="1:16" x14ac:dyDescent="0.25">
      <c r="A137" s="72">
        <v>41</v>
      </c>
      <c r="B137" s="124" t="s">
        <v>236</v>
      </c>
      <c r="C137" s="124" t="s">
        <v>171</v>
      </c>
      <c r="D137" s="124"/>
      <c r="E137" s="124" t="s">
        <v>173</v>
      </c>
      <c r="F137" s="125"/>
      <c r="G137" s="124"/>
      <c r="H137" s="124">
        <v>2016</v>
      </c>
      <c r="I137" s="124"/>
      <c r="J137" s="124"/>
      <c r="K137" s="124"/>
      <c r="L137" s="124"/>
      <c r="M137" s="124"/>
      <c r="N137" s="129" t="s">
        <v>179</v>
      </c>
      <c r="O137" s="193">
        <v>250000</v>
      </c>
      <c r="P137" s="124"/>
    </row>
    <row r="138" spans="1:16" x14ac:dyDescent="0.25">
      <c r="A138" s="111">
        <v>42</v>
      </c>
      <c r="B138" s="124" t="s">
        <v>236</v>
      </c>
      <c r="C138" s="124" t="s">
        <v>197</v>
      </c>
      <c r="D138" s="124"/>
      <c r="E138" s="124"/>
      <c r="F138" s="125"/>
      <c r="G138" s="124" t="s">
        <v>178</v>
      </c>
      <c r="H138" s="124">
        <v>2016</v>
      </c>
      <c r="I138" s="124"/>
      <c r="J138" s="124"/>
      <c r="K138" s="124"/>
      <c r="L138" s="124"/>
      <c r="M138" s="124"/>
      <c r="N138" s="124" t="s">
        <v>179</v>
      </c>
      <c r="O138" s="193">
        <v>90000</v>
      </c>
      <c r="P138" s="124" t="s">
        <v>198</v>
      </c>
    </row>
    <row r="139" spans="1:16" x14ac:dyDescent="0.25">
      <c r="A139" s="111">
        <v>43</v>
      </c>
      <c r="B139" s="124" t="s">
        <v>228</v>
      </c>
      <c r="C139" s="124" t="s">
        <v>219</v>
      </c>
      <c r="D139" s="124"/>
      <c r="E139" s="124"/>
      <c r="F139" s="125"/>
      <c r="G139" s="124" t="s">
        <v>176</v>
      </c>
      <c r="H139" s="124">
        <v>2016</v>
      </c>
      <c r="I139" s="124"/>
      <c r="J139" s="124"/>
      <c r="K139" s="124"/>
      <c r="L139" s="124"/>
      <c r="M139" s="124"/>
      <c r="N139" s="124" t="s">
        <v>179</v>
      </c>
      <c r="O139" s="193">
        <v>1500000</v>
      </c>
      <c r="P139" s="124"/>
    </row>
    <row r="140" spans="1:16" x14ac:dyDescent="0.25">
      <c r="A140" s="111">
        <v>44</v>
      </c>
      <c r="B140" s="124" t="s">
        <v>229</v>
      </c>
      <c r="C140" s="124" t="s">
        <v>220</v>
      </c>
      <c r="D140" s="124"/>
      <c r="E140" s="124"/>
      <c r="F140" s="125"/>
      <c r="G140" s="124" t="s">
        <v>221</v>
      </c>
      <c r="H140" s="124">
        <v>2016</v>
      </c>
      <c r="I140" s="124"/>
      <c r="J140" s="124"/>
      <c r="K140" s="124"/>
      <c r="L140" s="124"/>
      <c r="M140" s="124"/>
      <c r="N140" s="124" t="s">
        <v>179</v>
      </c>
      <c r="O140" s="193">
        <v>1000000</v>
      </c>
      <c r="P140" s="124"/>
    </row>
    <row r="141" spans="1:16" x14ac:dyDescent="0.25">
      <c r="A141" s="111">
        <v>45</v>
      </c>
      <c r="B141" s="114" t="s">
        <v>235</v>
      </c>
      <c r="C141" s="124" t="s">
        <v>233</v>
      </c>
      <c r="D141" s="124"/>
      <c r="E141" s="124"/>
      <c r="F141" s="125" t="s">
        <v>234</v>
      </c>
      <c r="G141" s="124" t="s">
        <v>177</v>
      </c>
      <c r="H141" s="124">
        <v>2016</v>
      </c>
      <c r="I141" s="124"/>
      <c r="J141" s="124"/>
      <c r="K141" s="124"/>
      <c r="L141" s="124"/>
      <c r="M141" s="124"/>
      <c r="N141" s="124" t="s">
        <v>179</v>
      </c>
      <c r="O141" s="193">
        <v>625000</v>
      </c>
      <c r="P141" s="124"/>
    </row>
    <row r="142" spans="1:16" x14ac:dyDescent="0.25">
      <c r="A142" s="111">
        <v>46</v>
      </c>
      <c r="B142" s="124" t="s">
        <v>224</v>
      </c>
      <c r="C142" s="124" t="s">
        <v>135</v>
      </c>
      <c r="D142" s="124"/>
      <c r="E142" s="124"/>
      <c r="F142" s="125"/>
      <c r="G142" s="124" t="s">
        <v>176</v>
      </c>
      <c r="H142" s="124">
        <v>2017</v>
      </c>
      <c r="I142" s="124"/>
      <c r="J142" s="124"/>
      <c r="K142" s="124"/>
      <c r="L142" s="124"/>
      <c r="M142" s="124"/>
      <c r="N142" s="124" t="s">
        <v>179</v>
      </c>
      <c r="O142" s="193">
        <v>2500000</v>
      </c>
      <c r="P142" s="124" t="s">
        <v>190</v>
      </c>
    </row>
    <row r="143" spans="1:16" x14ac:dyDescent="0.25">
      <c r="A143" s="111">
        <v>47</v>
      </c>
      <c r="B143" s="124" t="s">
        <v>242</v>
      </c>
      <c r="C143" s="124" t="s">
        <v>137</v>
      </c>
      <c r="D143" s="124"/>
      <c r="E143" s="124" t="s">
        <v>142</v>
      </c>
      <c r="F143" s="125"/>
      <c r="G143" s="124"/>
      <c r="H143" s="124">
        <v>2017</v>
      </c>
      <c r="I143" s="124"/>
      <c r="J143" s="124"/>
      <c r="K143" s="124"/>
      <c r="L143" s="124"/>
      <c r="M143" s="124"/>
      <c r="N143" s="124" t="s">
        <v>179</v>
      </c>
      <c r="O143" s="193">
        <v>5000000</v>
      </c>
      <c r="P143" s="124"/>
    </row>
    <row r="144" spans="1:16" x14ac:dyDescent="0.25">
      <c r="A144" s="111">
        <v>48</v>
      </c>
      <c r="B144" s="124" t="s">
        <v>242</v>
      </c>
      <c r="C144" s="124" t="s">
        <v>137</v>
      </c>
      <c r="D144" s="124"/>
      <c r="E144" s="124" t="s">
        <v>143</v>
      </c>
      <c r="F144" s="125"/>
      <c r="G144" s="124"/>
      <c r="H144" s="124">
        <v>2017</v>
      </c>
      <c r="I144" s="124"/>
      <c r="J144" s="124"/>
      <c r="K144" s="124"/>
      <c r="L144" s="124"/>
      <c r="M144" s="124"/>
      <c r="N144" s="124" t="s">
        <v>179</v>
      </c>
      <c r="O144" s="193">
        <v>5000000</v>
      </c>
      <c r="P144" s="124"/>
    </row>
    <row r="145" spans="1:19" x14ac:dyDescent="0.25">
      <c r="A145" s="111">
        <v>49</v>
      </c>
      <c r="B145" s="124" t="s">
        <v>243</v>
      </c>
      <c r="C145" s="124" t="s">
        <v>145</v>
      </c>
      <c r="D145" s="124"/>
      <c r="E145" s="124" t="s">
        <v>148</v>
      </c>
      <c r="F145" s="125"/>
      <c r="G145" s="124"/>
      <c r="H145" s="124">
        <v>2017</v>
      </c>
      <c r="I145" s="124"/>
      <c r="J145" s="124"/>
      <c r="K145" s="124"/>
      <c r="L145" s="124"/>
      <c r="M145" s="124"/>
      <c r="N145" s="124" t="s">
        <v>179</v>
      </c>
      <c r="O145" s="193">
        <f>2750000*2</f>
        <v>5500000</v>
      </c>
      <c r="P145" s="124" t="s">
        <v>183</v>
      </c>
    </row>
    <row r="146" spans="1:19" x14ac:dyDescent="0.25">
      <c r="A146" s="111">
        <v>50</v>
      </c>
      <c r="B146" s="114" t="s">
        <v>238</v>
      </c>
      <c r="C146" s="124" t="s">
        <v>158</v>
      </c>
      <c r="D146" s="124"/>
      <c r="E146" s="124" t="s">
        <v>159</v>
      </c>
      <c r="F146" s="125"/>
      <c r="G146" s="124"/>
      <c r="H146" s="124">
        <v>2017</v>
      </c>
      <c r="I146" s="124"/>
      <c r="J146" s="124"/>
      <c r="K146" s="124"/>
      <c r="L146" s="124"/>
      <c r="M146" s="124"/>
      <c r="N146" s="124" t="s">
        <v>179</v>
      </c>
      <c r="O146" s="193">
        <v>2650000</v>
      </c>
      <c r="P146" s="124"/>
    </row>
    <row r="147" spans="1:19" x14ac:dyDescent="0.25">
      <c r="A147" s="111">
        <v>51</v>
      </c>
      <c r="B147" s="114" t="s">
        <v>238</v>
      </c>
      <c r="C147" s="124" t="s">
        <v>160</v>
      </c>
      <c r="D147" s="124"/>
      <c r="E147" s="124"/>
      <c r="F147" s="125"/>
      <c r="G147" s="124"/>
      <c r="H147" s="124">
        <v>2017</v>
      </c>
      <c r="I147" s="124"/>
      <c r="J147" s="124"/>
      <c r="K147" s="124"/>
      <c r="L147" s="124"/>
      <c r="M147" s="124"/>
      <c r="N147" s="124" t="s">
        <v>179</v>
      </c>
      <c r="O147" s="193">
        <v>300000</v>
      </c>
      <c r="P147" s="124" t="s">
        <v>183</v>
      </c>
    </row>
    <row r="148" spans="1:19" x14ac:dyDescent="0.25">
      <c r="A148" s="111">
        <v>52</v>
      </c>
      <c r="B148" s="124" t="s">
        <v>245</v>
      </c>
      <c r="C148" s="124" t="s">
        <v>165</v>
      </c>
      <c r="D148" s="124"/>
      <c r="E148" s="124" t="s">
        <v>166</v>
      </c>
      <c r="F148" s="125"/>
      <c r="G148" s="124"/>
      <c r="H148" s="124">
        <v>2017</v>
      </c>
      <c r="I148" s="124"/>
      <c r="J148" s="124"/>
      <c r="K148" s="124"/>
      <c r="L148" s="124"/>
      <c r="M148" s="124"/>
      <c r="N148" s="124" t="s">
        <v>179</v>
      </c>
      <c r="O148" s="193">
        <v>4000000</v>
      </c>
      <c r="P148" s="124"/>
    </row>
    <row r="149" spans="1:19" x14ac:dyDescent="0.25">
      <c r="A149" s="111">
        <v>53</v>
      </c>
      <c r="B149" s="124" t="s">
        <v>236</v>
      </c>
      <c r="C149" s="124" t="s">
        <v>172</v>
      </c>
      <c r="D149" s="124"/>
      <c r="E149" s="124"/>
      <c r="F149" s="125"/>
      <c r="G149" s="124"/>
      <c r="H149" s="124">
        <v>2017</v>
      </c>
      <c r="I149" s="124"/>
      <c r="J149" s="124"/>
      <c r="K149" s="124"/>
      <c r="L149" s="124"/>
      <c r="M149" s="124"/>
      <c r="N149" s="124" t="s">
        <v>179</v>
      </c>
      <c r="O149" s="193">
        <v>450000</v>
      </c>
      <c r="P149" s="124"/>
    </row>
    <row r="150" spans="1:19" x14ac:dyDescent="0.25">
      <c r="A150" s="111">
        <v>54</v>
      </c>
      <c r="B150" s="114" t="s">
        <v>247</v>
      </c>
      <c r="C150" s="124" t="s">
        <v>199</v>
      </c>
      <c r="D150" s="124"/>
      <c r="E150" s="124" t="s">
        <v>210</v>
      </c>
      <c r="F150" s="125"/>
      <c r="G150" s="124" t="s">
        <v>200</v>
      </c>
      <c r="H150" s="124">
        <v>2017</v>
      </c>
      <c r="I150" s="124"/>
      <c r="J150" s="124"/>
      <c r="K150" s="124"/>
      <c r="L150" s="124"/>
      <c r="M150" s="124"/>
      <c r="N150" s="124" t="s">
        <v>179</v>
      </c>
      <c r="O150" s="193">
        <v>750000</v>
      </c>
      <c r="P150" s="124"/>
    </row>
    <row r="151" spans="1:19" x14ac:dyDescent="0.25">
      <c r="A151" s="111">
        <v>55</v>
      </c>
      <c r="B151" s="124" t="s">
        <v>224</v>
      </c>
      <c r="C151" s="124" t="s">
        <v>204</v>
      </c>
      <c r="D151" s="124"/>
      <c r="E151" s="124"/>
      <c r="F151" s="125"/>
      <c r="G151" s="124" t="s">
        <v>213</v>
      </c>
      <c r="H151" s="124">
        <v>2017</v>
      </c>
      <c r="I151" s="124"/>
      <c r="J151" s="124"/>
      <c r="K151" s="124"/>
      <c r="L151" s="124"/>
      <c r="M151" s="124"/>
      <c r="N151" s="124" t="s">
        <v>179</v>
      </c>
      <c r="O151" s="193">
        <v>2500000</v>
      </c>
      <c r="P151" s="124" t="s">
        <v>190</v>
      </c>
    </row>
    <row r="152" spans="1:19" x14ac:dyDescent="0.25">
      <c r="A152" s="111">
        <v>56</v>
      </c>
      <c r="B152" s="124" t="s">
        <v>236</v>
      </c>
      <c r="C152" s="124" t="s">
        <v>205</v>
      </c>
      <c r="D152" s="124"/>
      <c r="E152" s="124"/>
      <c r="F152" s="125"/>
      <c r="G152" s="124" t="s">
        <v>212</v>
      </c>
      <c r="H152" s="124">
        <v>2017</v>
      </c>
      <c r="I152" s="124"/>
      <c r="J152" s="124"/>
      <c r="K152" s="124"/>
      <c r="L152" s="124"/>
      <c r="M152" s="124"/>
      <c r="N152" s="124" t="s">
        <v>179</v>
      </c>
      <c r="O152" s="193">
        <v>120000</v>
      </c>
      <c r="P152" s="124" t="s">
        <v>206</v>
      </c>
    </row>
    <row r="153" spans="1:19" x14ac:dyDescent="0.25">
      <c r="A153" s="111">
        <v>57</v>
      </c>
      <c r="B153" s="124" t="s">
        <v>224</v>
      </c>
      <c r="C153" s="124" t="s">
        <v>128</v>
      </c>
      <c r="D153" s="124"/>
      <c r="E153" s="124"/>
      <c r="F153" s="125"/>
      <c r="G153" s="124" t="s">
        <v>176</v>
      </c>
      <c r="H153" s="124">
        <v>2017</v>
      </c>
      <c r="I153" s="124"/>
      <c r="J153" s="124"/>
      <c r="K153" s="124"/>
      <c r="L153" s="124"/>
      <c r="M153" s="124"/>
      <c r="N153" s="124" t="s">
        <v>179</v>
      </c>
      <c r="O153" s="193">
        <v>2000000</v>
      </c>
      <c r="P153" s="124" t="s">
        <v>190</v>
      </c>
      <c r="S153" s="119" t="e">
        <f>SUM(#REF!,#REF!)</f>
        <v>#REF!</v>
      </c>
    </row>
    <row r="154" spans="1:19" x14ac:dyDescent="0.25">
      <c r="A154" s="111">
        <v>58</v>
      </c>
      <c r="B154" s="124" t="s">
        <v>242</v>
      </c>
      <c r="C154" s="124" t="s">
        <v>137</v>
      </c>
      <c r="D154" s="124"/>
      <c r="E154" s="124" t="s">
        <v>143</v>
      </c>
      <c r="F154" s="125"/>
      <c r="G154" s="124"/>
      <c r="H154" s="124">
        <v>2019</v>
      </c>
      <c r="I154" s="124"/>
      <c r="J154" s="124"/>
      <c r="K154" s="124"/>
      <c r="L154" s="124"/>
      <c r="M154" s="124"/>
      <c r="N154" s="124" t="s">
        <v>179</v>
      </c>
      <c r="O154" s="193">
        <v>6000000</v>
      </c>
      <c r="P154" s="124"/>
    </row>
    <row r="155" spans="1:19" x14ac:dyDescent="0.25">
      <c r="A155" s="111">
        <v>59</v>
      </c>
      <c r="B155" s="114" t="s">
        <v>235</v>
      </c>
      <c r="C155" s="124" t="s">
        <v>360</v>
      </c>
      <c r="D155" s="124"/>
      <c r="E155" s="124" t="s">
        <v>361</v>
      </c>
      <c r="F155" s="125"/>
      <c r="G155" s="124" t="s">
        <v>178</v>
      </c>
      <c r="H155" s="124">
        <v>2019</v>
      </c>
      <c r="I155" s="124"/>
      <c r="J155" s="124"/>
      <c r="K155" s="124"/>
      <c r="L155" s="124"/>
      <c r="M155" s="124"/>
      <c r="N155" s="124" t="s">
        <v>179</v>
      </c>
      <c r="O155" s="193">
        <v>300000</v>
      </c>
      <c r="P155" s="124"/>
    </row>
    <row r="156" spans="1:19" x14ac:dyDescent="0.25">
      <c r="A156" s="111">
        <v>60</v>
      </c>
      <c r="B156" s="114" t="s">
        <v>235</v>
      </c>
      <c r="C156" s="124" t="s">
        <v>362</v>
      </c>
      <c r="D156" s="124"/>
      <c r="E156" s="124" t="s">
        <v>363</v>
      </c>
      <c r="F156" s="125"/>
      <c r="G156" s="124" t="s">
        <v>178</v>
      </c>
      <c r="H156" s="124">
        <v>2019</v>
      </c>
      <c r="I156" s="124"/>
      <c r="J156" s="124"/>
      <c r="K156" s="124"/>
      <c r="L156" s="124"/>
      <c r="M156" s="124"/>
      <c r="N156" s="124" t="s">
        <v>179</v>
      </c>
      <c r="O156" s="193">
        <v>60000</v>
      </c>
      <c r="P156" s="124"/>
    </row>
    <row r="157" spans="1:19" x14ac:dyDescent="0.25">
      <c r="A157" s="111">
        <v>61</v>
      </c>
      <c r="B157" s="124" t="s">
        <v>245</v>
      </c>
      <c r="C157" s="124" t="s">
        <v>364</v>
      </c>
      <c r="D157" s="124"/>
      <c r="E157" s="124" t="s">
        <v>365</v>
      </c>
      <c r="F157" s="125"/>
      <c r="G157" s="124"/>
      <c r="H157" s="124">
        <v>2019</v>
      </c>
      <c r="I157" s="124"/>
      <c r="J157" s="124"/>
      <c r="K157" s="124"/>
      <c r="L157" s="124"/>
      <c r="M157" s="124"/>
      <c r="N157" s="124" t="s">
        <v>179</v>
      </c>
      <c r="O157" s="193">
        <f>5600000+644000</f>
        <v>6244000</v>
      </c>
      <c r="P157" s="124"/>
    </row>
    <row r="158" spans="1:19" x14ac:dyDescent="0.25">
      <c r="A158" s="111">
        <v>62</v>
      </c>
      <c r="B158" s="124" t="s">
        <v>245</v>
      </c>
      <c r="C158" s="124" t="s">
        <v>364</v>
      </c>
      <c r="D158" s="124"/>
      <c r="E158" s="124" t="s">
        <v>366</v>
      </c>
      <c r="F158" s="125"/>
      <c r="G158" s="124"/>
      <c r="H158" s="124">
        <v>2019</v>
      </c>
      <c r="I158" s="124"/>
      <c r="J158" s="124"/>
      <c r="K158" s="124"/>
      <c r="L158" s="124"/>
      <c r="M158" s="124"/>
      <c r="N158" s="124" t="s">
        <v>179</v>
      </c>
      <c r="O158" s="193">
        <f>4600000+529000</f>
        <v>5129000</v>
      </c>
      <c r="P158" s="124"/>
      <c r="S158" s="119"/>
    </row>
    <row r="159" spans="1:19" x14ac:dyDescent="0.25">
      <c r="A159" s="72"/>
      <c r="B159" s="124"/>
      <c r="C159" s="124"/>
      <c r="D159" s="124"/>
      <c r="E159" s="124"/>
      <c r="F159" s="125"/>
      <c r="G159" s="124"/>
      <c r="H159" s="124"/>
      <c r="I159" s="124"/>
      <c r="J159" s="124"/>
      <c r="K159" s="124"/>
      <c r="L159" s="124"/>
      <c r="M159" s="124"/>
      <c r="N159" s="124"/>
      <c r="O159" s="76"/>
      <c r="P159" s="124"/>
      <c r="R159" s="119">
        <f>SUM(O154:O158)</f>
        <v>17733000</v>
      </c>
    </row>
    <row r="160" spans="1:19" ht="17.25" thickBot="1" x14ac:dyDescent="0.3">
      <c r="A160" s="72"/>
      <c r="B160" s="124"/>
      <c r="C160" s="124"/>
      <c r="D160" s="124"/>
      <c r="E160" s="124"/>
      <c r="F160" s="125"/>
      <c r="G160" s="124"/>
      <c r="H160" s="124"/>
      <c r="I160" s="124"/>
      <c r="J160" s="124"/>
      <c r="K160" s="124"/>
      <c r="L160" s="124"/>
      <c r="M160" s="124"/>
      <c r="N160" s="124"/>
      <c r="O160" s="76"/>
      <c r="P160" s="124"/>
    </row>
    <row r="161" spans="1:19" ht="17.25" thickTop="1" x14ac:dyDescent="0.25">
      <c r="A161" s="131"/>
      <c r="B161" s="132"/>
      <c r="C161" s="203" t="s">
        <v>18</v>
      </c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5"/>
      <c r="O161" s="77">
        <f>SUM(O95:O160)-15</f>
        <v>186355000</v>
      </c>
      <c r="P161" s="133"/>
      <c r="S161" s="119"/>
    </row>
    <row r="162" spans="1:19" x14ac:dyDescent="0.25">
      <c r="R162" s="119">
        <f>O161-R159</f>
        <v>168622000</v>
      </c>
    </row>
    <row r="163" spans="1:19" x14ac:dyDescent="0.25">
      <c r="C163" s="126" t="s">
        <v>19</v>
      </c>
      <c r="N163" s="126" t="s">
        <v>109</v>
      </c>
      <c r="S163" s="119"/>
    </row>
    <row r="164" spans="1:19" x14ac:dyDescent="0.25">
      <c r="C164" s="126" t="s">
        <v>104</v>
      </c>
      <c r="N164" s="126" t="s">
        <v>20</v>
      </c>
    </row>
    <row r="165" spans="1:19" x14ac:dyDescent="0.25">
      <c r="C165" s="126"/>
      <c r="N165" s="126"/>
      <c r="S165" s="119"/>
    </row>
    <row r="166" spans="1:19" x14ac:dyDescent="0.25">
      <c r="C166" s="126"/>
      <c r="N166" s="126"/>
    </row>
    <row r="167" spans="1:19" x14ac:dyDescent="0.25">
      <c r="C167" s="126"/>
      <c r="N167" s="126"/>
    </row>
    <row r="168" spans="1:19" x14ac:dyDescent="0.25">
      <c r="C168" s="126" t="s">
        <v>110</v>
      </c>
      <c r="N168" s="126" t="s">
        <v>106</v>
      </c>
    </row>
    <row r="169" spans="1:19" x14ac:dyDescent="0.25">
      <c r="O169" s="119"/>
    </row>
  </sheetData>
  <autoFilter ref="A7:P66"/>
  <sortState ref="B50:P69">
    <sortCondition ref="H50:H69"/>
  </sortState>
  <mergeCells count="54">
    <mergeCell ref="O132:O133"/>
    <mergeCell ref="P132:P133"/>
    <mergeCell ref="C161:N161"/>
    <mergeCell ref="F132:F133"/>
    <mergeCell ref="G132:G133"/>
    <mergeCell ref="H132:H133"/>
    <mergeCell ref="I132:M132"/>
    <mergeCell ref="N132:N133"/>
    <mergeCell ref="A132:A133"/>
    <mergeCell ref="B132:B133"/>
    <mergeCell ref="C132:C133"/>
    <mergeCell ref="D132:D133"/>
    <mergeCell ref="E132:E133"/>
    <mergeCell ref="A88:P88"/>
    <mergeCell ref="A89:P89"/>
    <mergeCell ref="A92:A93"/>
    <mergeCell ref="B92:B93"/>
    <mergeCell ref="C92:C93"/>
    <mergeCell ref="D92:D93"/>
    <mergeCell ref="E92:E93"/>
    <mergeCell ref="F92:F93"/>
    <mergeCell ref="G92:G93"/>
    <mergeCell ref="H92:H93"/>
    <mergeCell ref="I92:M92"/>
    <mergeCell ref="N92:N93"/>
    <mergeCell ref="O92:O93"/>
    <mergeCell ref="P92:P93"/>
    <mergeCell ref="O45:O46"/>
    <mergeCell ref="P45:P46"/>
    <mergeCell ref="A1:P1"/>
    <mergeCell ref="A2:P2"/>
    <mergeCell ref="A45:A46"/>
    <mergeCell ref="B45:B46"/>
    <mergeCell ref="C45:C46"/>
    <mergeCell ref="D45:D46"/>
    <mergeCell ref="E45:E46"/>
    <mergeCell ref="O5:O6"/>
    <mergeCell ref="P5:P6"/>
    <mergeCell ref="A5:A6"/>
    <mergeCell ref="B5:B6"/>
    <mergeCell ref="F45:F46"/>
    <mergeCell ref="G45:G46"/>
    <mergeCell ref="H45:H46"/>
    <mergeCell ref="C68:N68"/>
    <mergeCell ref="G5:G6"/>
    <mergeCell ref="H5:H6"/>
    <mergeCell ref="I5:M5"/>
    <mergeCell ref="N5:N6"/>
    <mergeCell ref="C5:C6"/>
    <mergeCell ref="D5:D6"/>
    <mergeCell ref="E5:E6"/>
    <mergeCell ref="F5:F6"/>
    <mergeCell ref="I45:M45"/>
    <mergeCell ref="N45:N46"/>
  </mergeCells>
  <pageMargins left="0.82677165354330717" right="0.11811023622047245" top="0.53" bottom="0.51" header="0.34" footer="0.34"/>
  <pageSetup paperSize="10000"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topLeftCell="A19" zoomScale="90" zoomScaleNormal="90" workbookViewId="0">
      <selection activeCell="P64" sqref="P64"/>
    </sheetView>
  </sheetViews>
  <sheetFormatPr defaultRowHeight="16.5" x14ac:dyDescent="0.25"/>
  <cols>
    <col min="1" max="1" width="5.5703125" style="25" customWidth="1"/>
    <col min="2" max="2" width="18.42578125" style="24" customWidth="1"/>
    <col min="3" max="3" width="14" style="24" customWidth="1"/>
    <col min="4" max="4" width="7.7109375" style="24" customWidth="1"/>
    <col min="5" max="5" width="10.42578125" style="24" customWidth="1"/>
    <col min="6" max="8" width="10.7109375" style="24" customWidth="1"/>
    <col min="9" max="9" width="16.140625" style="24" customWidth="1"/>
    <col min="10" max="10" width="11.5703125" style="24" customWidth="1"/>
    <col min="11" max="11" width="7.42578125" style="24" customWidth="1"/>
    <col min="12" max="12" width="12.28515625" style="24" customWidth="1"/>
    <col min="13" max="13" width="12.7109375" style="24" customWidth="1"/>
    <col min="14" max="14" width="11.28515625" style="24" customWidth="1"/>
    <col min="15" max="15" width="12.7109375" style="24" customWidth="1"/>
    <col min="16" max="16" width="17.140625" style="24" customWidth="1"/>
    <col min="17" max="17" width="11.85546875" style="24" customWidth="1"/>
    <col min="18" max="18" width="11.5703125" style="24" customWidth="1"/>
    <col min="19" max="19" width="10" style="24" bestFit="1" customWidth="1"/>
    <col min="20" max="16384" width="9.140625" style="24"/>
  </cols>
  <sheetData>
    <row r="1" spans="1:17" ht="18" x14ac:dyDescent="0.25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</row>
    <row r="2" spans="1:17" ht="18" x14ac:dyDescent="0.25">
      <c r="A2" s="220" t="s">
        <v>248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</row>
    <row r="3" spans="1:17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5" spans="1:17" x14ac:dyDescent="0.25">
      <c r="A5" s="212" t="s">
        <v>2</v>
      </c>
      <c r="B5" s="212" t="s">
        <v>3</v>
      </c>
      <c r="C5" s="212" t="s">
        <v>4</v>
      </c>
      <c r="D5" s="212"/>
      <c r="E5" s="212" t="s">
        <v>249</v>
      </c>
      <c r="F5" s="216" t="s">
        <v>250</v>
      </c>
      <c r="G5" s="217"/>
      <c r="H5" s="218" t="s">
        <v>251</v>
      </c>
      <c r="I5" s="212" t="s">
        <v>7</v>
      </c>
      <c r="J5" s="221" t="s">
        <v>252</v>
      </c>
      <c r="K5" s="217"/>
      <c r="L5" s="212" t="s">
        <v>253</v>
      </c>
      <c r="M5" s="212" t="s">
        <v>8</v>
      </c>
      <c r="N5" s="212" t="s">
        <v>254</v>
      </c>
      <c r="O5" s="212" t="s">
        <v>255</v>
      </c>
      <c r="P5" s="212" t="s">
        <v>11</v>
      </c>
      <c r="Q5" s="212" t="s">
        <v>12</v>
      </c>
    </row>
    <row r="6" spans="1:17" ht="33.75" thickBot="1" x14ac:dyDescent="0.3">
      <c r="A6" s="212"/>
      <c r="B6" s="212"/>
      <c r="C6" s="50" t="s">
        <v>13</v>
      </c>
      <c r="D6" s="50" t="s">
        <v>14</v>
      </c>
      <c r="E6" s="212"/>
      <c r="F6" s="28" t="s">
        <v>256</v>
      </c>
      <c r="G6" s="28" t="s">
        <v>257</v>
      </c>
      <c r="H6" s="219"/>
      <c r="I6" s="212"/>
      <c r="J6" s="52" t="s">
        <v>17</v>
      </c>
      <c r="K6" s="30" t="s">
        <v>4</v>
      </c>
      <c r="L6" s="212"/>
      <c r="M6" s="212"/>
      <c r="N6" s="212"/>
      <c r="O6" s="212"/>
      <c r="P6" s="212"/>
      <c r="Q6" s="212"/>
    </row>
    <row r="7" spans="1:17" ht="18" thickTop="1" thickBot="1" x14ac:dyDescent="0.3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  <c r="Q7" s="31">
        <v>17</v>
      </c>
    </row>
    <row r="8" spans="1:17" ht="17.25" thickTop="1" x14ac:dyDescent="0.25">
      <c r="A8" s="32">
        <v>1</v>
      </c>
      <c r="B8" s="33" t="s">
        <v>258</v>
      </c>
      <c r="C8" s="33" t="s">
        <v>286</v>
      </c>
      <c r="D8" s="33"/>
      <c r="E8" s="33" t="s">
        <v>270</v>
      </c>
      <c r="F8" s="32" t="s">
        <v>269</v>
      </c>
      <c r="G8" s="32" t="s">
        <v>272</v>
      </c>
      <c r="H8" s="34">
        <v>400</v>
      </c>
      <c r="I8" s="33" t="s">
        <v>46</v>
      </c>
      <c r="J8" s="32">
        <v>1974</v>
      </c>
      <c r="K8" s="33"/>
      <c r="L8" s="35">
        <v>2000</v>
      </c>
      <c r="M8" s="32" t="s">
        <v>284</v>
      </c>
      <c r="N8" s="33"/>
      <c r="O8" s="33" t="s">
        <v>285</v>
      </c>
      <c r="P8" s="36">
        <v>120000000</v>
      </c>
      <c r="Q8" s="33"/>
    </row>
    <row r="9" spans="1:17" x14ac:dyDescent="0.25">
      <c r="A9" s="50">
        <v>2</v>
      </c>
      <c r="B9" s="37" t="s">
        <v>259</v>
      </c>
      <c r="C9" s="37" t="s">
        <v>287</v>
      </c>
      <c r="D9" s="37"/>
      <c r="E9" s="37" t="s">
        <v>270</v>
      </c>
      <c r="F9" s="32" t="s">
        <v>269</v>
      </c>
      <c r="G9" s="50" t="s">
        <v>273</v>
      </c>
      <c r="H9" s="38">
        <v>36</v>
      </c>
      <c r="I9" s="37" t="s">
        <v>46</v>
      </c>
      <c r="J9" s="50">
        <v>2011</v>
      </c>
      <c r="K9" s="37"/>
      <c r="L9" s="39">
        <v>50</v>
      </c>
      <c r="M9" s="50" t="s">
        <v>284</v>
      </c>
      <c r="N9" s="37"/>
      <c r="O9" s="37" t="s">
        <v>285</v>
      </c>
      <c r="P9" s="40">
        <v>40000000</v>
      </c>
      <c r="Q9" s="37"/>
    </row>
    <row r="10" spans="1:17" ht="49.5" x14ac:dyDescent="0.25">
      <c r="A10" s="32">
        <v>3</v>
      </c>
      <c r="B10" s="37" t="s">
        <v>260</v>
      </c>
      <c r="C10" s="37" t="s">
        <v>288</v>
      </c>
      <c r="D10" s="37"/>
      <c r="E10" s="37" t="s">
        <v>270</v>
      </c>
      <c r="F10" s="32" t="s">
        <v>269</v>
      </c>
      <c r="G10" s="50" t="s">
        <v>273</v>
      </c>
      <c r="H10" s="41" t="s">
        <v>282</v>
      </c>
      <c r="I10" s="37" t="s">
        <v>274</v>
      </c>
      <c r="J10" s="50" t="s">
        <v>279</v>
      </c>
      <c r="K10" s="37"/>
      <c r="L10" s="41" t="s">
        <v>283</v>
      </c>
      <c r="M10" s="50" t="s">
        <v>284</v>
      </c>
      <c r="N10" s="37"/>
      <c r="O10" s="37" t="s">
        <v>285</v>
      </c>
      <c r="P10" s="40">
        <v>100000000</v>
      </c>
      <c r="Q10" s="37"/>
    </row>
    <row r="11" spans="1:17" ht="33" x14ac:dyDescent="0.25">
      <c r="A11" s="50">
        <v>4</v>
      </c>
      <c r="B11" s="37" t="s">
        <v>261</v>
      </c>
      <c r="C11" s="37" t="s">
        <v>287</v>
      </c>
      <c r="D11" s="37"/>
      <c r="E11" s="37" t="s">
        <v>270</v>
      </c>
      <c r="F11" s="32" t="s">
        <v>269</v>
      </c>
      <c r="G11" s="50" t="s">
        <v>273</v>
      </c>
      <c r="H11" s="38">
        <v>6000</v>
      </c>
      <c r="I11" s="37" t="s">
        <v>275</v>
      </c>
      <c r="J11" s="50" t="s">
        <v>280</v>
      </c>
      <c r="K11" s="37"/>
      <c r="L11" s="39">
        <v>6000</v>
      </c>
      <c r="M11" s="50" t="s">
        <v>284</v>
      </c>
      <c r="N11" s="37"/>
      <c r="O11" s="37" t="s">
        <v>285</v>
      </c>
      <c r="P11" s="40">
        <v>400000000</v>
      </c>
      <c r="Q11" s="37"/>
    </row>
    <row r="12" spans="1:17" x14ac:dyDescent="0.25">
      <c r="A12" s="32">
        <v>5</v>
      </c>
      <c r="B12" s="37" t="s">
        <v>262</v>
      </c>
      <c r="C12" s="37" t="s">
        <v>289</v>
      </c>
      <c r="D12" s="37"/>
      <c r="E12" s="37" t="s">
        <v>270</v>
      </c>
      <c r="F12" s="32" t="s">
        <v>269</v>
      </c>
      <c r="G12" s="50" t="s">
        <v>273</v>
      </c>
      <c r="H12" s="38">
        <f>25*20</f>
        <v>500</v>
      </c>
      <c r="I12" s="37" t="s">
        <v>276</v>
      </c>
      <c r="J12" s="50">
        <v>2017</v>
      </c>
      <c r="K12" s="37"/>
      <c r="L12" s="39">
        <v>600</v>
      </c>
      <c r="M12" s="50" t="s">
        <v>284</v>
      </c>
      <c r="N12" s="37"/>
      <c r="O12" s="37" t="s">
        <v>285</v>
      </c>
      <c r="P12" s="40">
        <v>170000000</v>
      </c>
      <c r="Q12" s="37"/>
    </row>
    <row r="13" spans="1:17" x14ac:dyDescent="0.25">
      <c r="A13" s="56">
        <v>6</v>
      </c>
      <c r="B13" s="37" t="s">
        <v>263</v>
      </c>
      <c r="C13" s="37" t="s">
        <v>289</v>
      </c>
      <c r="D13" s="37"/>
      <c r="E13" s="37" t="s">
        <v>270</v>
      </c>
      <c r="F13" s="32" t="s">
        <v>269</v>
      </c>
      <c r="G13" s="50" t="s">
        <v>269</v>
      </c>
      <c r="H13" s="38">
        <v>220</v>
      </c>
      <c r="I13" s="37" t="s">
        <v>46</v>
      </c>
      <c r="J13" s="50">
        <v>2018</v>
      </c>
      <c r="K13" s="37"/>
      <c r="L13" s="39">
        <v>250</v>
      </c>
      <c r="M13" s="50" t="s">
        <v>284</v>
      </c>
      <c r="N13" s="37"/>
      <c r="O13" s="37" t="s">
        <v>285</v>
      </c>
      <c r="P13" s="40">
        <v>6564000</v>
      </c>
      <c r="Q13" s="37"/>
    </row>
    <row r="14" spans="1:17" ht="33" x14ac:dyDescent="0.25">
      <c r="A14" s="32">
        <v>7</v>
      </c>
      <c r="B14" s="37" t="s">
        <v>264</v>
      </c>
      <c r="C14" s="37" t="s">
        <v>290</v>
      </c>
      <c r="D14" s="37"/>
      <c r="E14" s="37" t="s">
        <v>270</v>
      </c>
      <c r="F14" s="32" t="s">
        <v>269</v>
      </c>
      <c r="G14" s="50" t="s">
        <v>273</v>
      </c>
      <c r="H14" s="38">
        <v>220</v>
      </c>
      <c r="I14" s="37" t="s">
        <v>277</v>
      </c>
      <c r="J14" s="50" t="s">
        <v>281</v>
      </c>
      <c r="K14" s="37"/>
      <c r="L14" s="39">
        <v>450</v>
      </c>
      <c r="M14" s="50" t="s">
        <v>284</v>
      </c>
      <c r="N14" s="37"/>
      <c r="O14" s="37" t="s">
        <v>179</v>
      </c>
      <c r="P14" s="40">
        <v>150000000</v>
      </c>
      <c r="Q14" s="37"/>
    </row>
    <row r="15" spans="1:17" x14ac:dyDescent="0.25">
      <c r="A15" s="56">
        <v>8</v>
      </c>
      <c r="B15" s="37" t="s">
        <v>265</v>
      </c>
      <c r="C15" s="37" t="s">
        <v>289</v>
      </c>
      <c r="D15" s="37"/>
      <c r="E15" s="37" t="s">
        <v>298</v>
      </c>
      <c r="F15" s="32" t="s">
        <v>269</v>
      </c>
      <c r="G15" s="50" t="s">
        <v>273</v>
      </c>
      <c r="H15" s="38">
        <v>18</v>
      </c>
      <c r="I15" s="37" t="s">
        <v>49</v>
      </c>
      <c r="J15" s="50">
        <v>2014</v>
      </c>
      <c r="K15" s="37"/>
      <c r="L15" s="39">
        <v>20</v>
      </c>
      <c r="M15" s="50" t="s">
        <v>284</v>
      </c>
      <c r="N15" s="37"/>
      <c r="O15" s="37" t="s">
        <v>285</v>
      </c>
      <c r="P15" s="40">
        <v>8000000</v>
      </c>
      <c r="Q15" s="37"/>
    </row>
    <row r="16" spans="1:17" x14ac:dyDescent="0.25">
      <c r="A16" s="32">
        <v>9</v>
      </c>
      <c r="B16" s="37" t="s">
        <v>266</v>
      </c>
      <c r="C16" s="33" t="s">
        <v>286</v>
      </c>
      <c r="D16" s="37"/>
      <c r="E16" s="37" t="s">
        <v>270</v>
      </c>
      <c r="F16" s="32" t="s">
        <v>269</v>
      </c>
      <c r="G16" s="50" t="s">
        <v>273</v>
      </c>
      <c r="H16" s="38"/>
      <c r="I16" s="37" t="s">
        <v>85</v>
      </c>
      <c r="J16" s="50">
        <v>2014</v>
      </c>
      <c r="K16" s="37"/>
      <c r="L16" s="39"/>
      <c r="M16" s="50" t="s">
        <v>284</v>
      </c>
      <c r="N16" s="37"/>
      <c r="O16" s="37" t="s">
        <v>285</v>
      </c>
      <c r="P16" s="40">
        <v>20185000</v>
      </c>
      <c r="Q16" s="37"/>
    </row>
    <row r="17" spans="1:18" x14ac:dyDescent="0.25">
      <c r="A17" s="56">
        <v>10</v>
      </c>
      <c r="B17" s="37" t="s">
        <v>267</v>
      </c>
      <c r="C17" s="37" t="s">
        <v>288</v>
      </c>
      <c r="D17" s="37"/>
      <c r="E17" s="37" t="s">
        <v>271</v>
      </c>
      <c r="F17" s="32" t="s">
        <v>269</v>
      </c>
      <c r="G17" s="50" t="s">
        <v>269</v>
      </c>
      <c r="H17" s="38">
        <v>88</v>
      </c>
      <c r="I17" s="37" t="s">
        <v>46</v>
      </c>
      <c r="J17" s="50">
        <v>1980</v>
      </c>
      <c r="K17" s="37"/>
      <c r="L17" s="39">
        <v>100</v>
      </c>
      <c r="M17" s="50" t="s">
        <v>284</v>
      </c>
      <c r="N17" s="37"/>
      <c r="O17" s="37" t="s">
        <v>285</v>
      </c>
      <c r="P17" s="40">
        <v>750000</v>
      </c>
      <c r="Q17" s="37"/>
    </row>
    <row r="18" spans="1:18" x14ac:dyDescent="0.25">
      <c r="A18" s="32">
        <v>11</v>
      </c>
      <c r="B18" s="37" t="s">
        <v>268</v>
      </c>
      <c r="C18" s="33" t="s">
        <v>286</v>
      </c>
      <c r="D18" s="37"/>
      <c r="E18" s="37" t="s">
        <v>270</v>
      </c>
      <c r="F18" s="32" t="s">
        <v>269</v>
      </c>
      <c r="G18" s="50" t="s">
        <v>273</v>
      </c>
      <c r="H18" s="38">
        <f>2000</f>
        <v>2000</v>
      </c>
      <c r="I18" s="37" t="s">
        <v>278</v>
      </c>
      <c r="J18" s="50">
        <v>2015</v>
      </c>
      <c r="K18" s="37"/>
      <c r="L18" s="39">
        <v>4000</v>
      </c>
      <c r="M18" s="50" t="s">
        <v>359</v>
      </c>
      <c r="N18" s="37"/>
      <c r="O18" s="37" t="s">
        <v>179</v>
      </c>
      <c r="P18" s="40">
        <v>200000000</v>
      </c>
      <c r="Q18" s="37"/>
    </row>
    <row r="19" spans="1:18" x14ac:dyDescent="0.25">
      <c r="A19" s="56">
        <v>12</v>
      </c>
      <c r="B19" s="37" t="s">
        <v>260</v>
      </c>
      <c r="C19" s="37" t="s">
        <v>288</v>
      </c>
      <c r="D19" s="37"/>
      <c r="E19" s="37" t="s">
        <v>270</v>
      </c>
      <c r="F19" s="32" t="s">
        <v>269</v>
      </c>
      <c r="G19" s="50" t="s">
        <v>273</v>
      </c>
      <c r="H19" s="41" t="s">
        <v>367</v>
      </c>
      <c r="I19" s="37" t="s">
        <v>368</v>
      </c>
      <c r="J19" s="50">
        <v>2019</v>
      </c>
      <c r="K19" s="37"/>
      <c r="L19" s="41" t="s">
        <v>369</v>
      </c>
      <c r="M19" s="50" t="s">
        <v>284</v>
      </c>
      <c r="N19" s="37"/>
      <c r="O19" s="37" t="s">
        <v>285</v>
      </c>
      <c r="P19" s="79">
        <v>7090000</v>
      </c>
      <c r="Q19" s="37" t="s">
        <v>370</v>
      </c>
      <c r="R19" s="112">
        <v>7090000</v>
      </c>
    </row>
    <row r="20" spans="1:18" x14ac:dyDescent="0.25">
      <c r="A20" s="32">
        <v>13</v>
      </c>
      <c r="B20" s="37" t="s">
        <v>266</v>
      </c>
      <c r="C20" s="33" t="s">
        <v>286</v>
      </c>
      <c r="D20" s="37"/>
      <c r="E20" s="37" t="s">
        <v>270</v>
      </c>
      <c r="F20" s="32" t="s">
        <v>269</v>
      </c>
      <c r="G20" s="50" t="s">
        <v>273</v>
      </c>
      <c r="H20" s="38"/>
      <c r="I20" s="37" t="s">
        <v>85</v>
      </c>
      <c r="J20" s="50">
        <v>2019</v>
      </c>
      <c r="K20" s="37"/>
      <c r="L20" s="39"/>
      <c r="M20" s="50" t="s">
        <v>284</v>
      </c>
      <c r="N20" s="37"/>
      <c r="O20" s="37" t="s">
        <v>285</v>
      </c>
      <c r="P20" s="79">
        <v>2150000</v>
      </c>
      <c r="Q20" s="37" t="s">
        <v>370</v>
      </c>
      <c r="R20" s="112">
        <v>2150000</v>
      </c>
    </row>
    <row r="21" spans="1:18" ht="33" x14ac:dyDescent="0.25">
      <c r="A21" s="56">
        <v>14</v>
      </c>
      <c r="B21" s="37" t="s">
        <v>371</v>
      </c>
      <c r="C21" s="37"/>
      <c r="D21" s="37"/>
      <c r="E21" s="37" t="s">
        <v>270</v>
      </c>
      <c r="F21" s="50" t="s">
        <v>269</v>
      </c>
      <c r="G21" s="50" t="s">
        <v>372</v>
      </c>
      <c r="H21" s="38">
        <f>108+36+36</f>
        <v>180</v>
      </c>
      <c r="I21" s="37" t="s">
        <v>60</v>
      </c>
      <c r="J21" s="50">
        <v>2019</v>
      </c>
      <c r="K21" s="37"/>
      <c r="L21" s="39">
        <v>200</v>
      </c>
      <c r="M21" s="50" t="s">
        <v>373</v>
      </c>
      <c r="N21" s="37"/>
      <c r="O21" s="37" t="s">
        <v>285</v>
      </c>
      <c r="P21" s="79">
        <v>35835000</v>
      </c>
      <c r="Q21" s="37"/>
      <c r="R21" s="112">
        <v>35835000</v>
      </c>
    </row>
    <row r="22" spans="1:18" ht="33" x14ac:dyDescent="0.25">
      <c r="A22" s="32">
        <v>15</v>
      </c>
      <c r="B22" s="22" t="s">
        <v>380</v>
      </c>
      <c r="C22" s="37"/>
      <c r="D22" s="37"/>
      <c r="E22" s="37" t="s">
        <v>270</v>
      </c>
      <c r="F22" s="50" t="s">
        <v>269</v>
      </c>
      <c r="G22" s="50" t="s">
        <v>467</v>
      </c>
      <c r="H22" s="38"/>
      <c r="I22" s="37" t="s">
        <v>468</v>
      </c>
      <c r="J22" s="50">
        <v>2019</v>
      </c>
      <c r="K22" s="37"/>
      <c r="L22" s="39"/>
      <c r="M22" s="50" t="s">
        <v>284</v>
      </c>
      <c r="N22" s="37"/>
      <c r="O22" s="37" t="s">
        <v>285</v>
      </c>
      <c r="P22" s="75">
        <v>69907500</v>
      </c>
      <c r="Q22" s="37"/>
      <c r="R22" s="112">
        <v>69907500</v>
      </c>
    </row>
    <row r="23" spans="1:18" ht="17.25" thickBot="1" x14ac:dyDescent="0.3">
      <c r="A23" s="53"/>
      <c r="B23" s="43"/>
      <c r="C23" s="43"/>
      <c r="D23" s="43"/>
      <c r="E23" s="43"/>
      <c r="F23" s="43"/>
      <c r="G23" s="43"/>
      <c r="H23" s="44"/>
      <c r="I23" s="43"/>
      <c r="J23" s="43"/>
      <c r="K23" s="43"/>
      <c r="L23" s="44"/>
      <c r="M23" s="43"/>
      <c r="N23" s="43"/>
      <c r="O23" s="43"/>
      <c r="P23" s="45"/>
      <c r="Q23" s="43"/>
    </row>
    <row r="24" spans="1:18" ht="17.25" thickTop="1" x14ac:dyDescent="0.25">
      <c r="A24" s="46"/>
      <c r="B24" s="213" t="s">
        <v>18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5"/>
      <c r="N24" s="51"/>
      <c r="O24" s="51"/>
      <c r="P24" s="48">
        <f>SUM(P8:P23)</f>
        <v>1330481500</v>
      </c>
      <c r="Q24" s="49"/>
      <c r="R24" s="112">
        <f>SUM(R19:R22)</f>
        <v>114982500</v>
      </c>
    </row>
    <row r="26" spans="1:18" x14ac:dyDescent="0.25">
      <c r="C26" s="25" t="s">
        <v>19</v>
      </c>
      <c r="N26" s="25" t="s">
        <v>109</v>
      </c>
    </row>
    <row r="27" spans="1:18" x14ac:dyDescent="0.25">
      <c r="C27" s="25" t="s">
        <v>104</v>
      </c>
      <c r="N27" s="25" t="s">
        <v>20</v>
      </c>
      <c r="P27" s="54"/>
    </row>
    <row r="28" spans="1:18" x14ac:dyDescent="0.25">
      <c r="C28" s="25"/>
      <c r="N28" s="25"/>
    </row>
    <row r="29" spans="1:18" x14ac:dyDescent="0.25">
      <c r="C29" s="25"/>
      <c r="N29" s="25"/>
      <c r="P29" s="54"/>
    </row>
    <row r="30" spans="1:18" x14ac:dyDescent="0.25">
      <c r="C30" s="25"/>
      <c r="N30" s="25"/>
    </row>
    <row r="31" spans="1:18" x14ac:dyDescent="0.25">
      <c r="C31" s="25" t="s">
        <v>110</v>
      </c>
      <c r="N31" s="25" t="s">
        <v>106</v>
      </c>
    </row>
    <row r="33" spans="1:17" x14ac:dyDescent="0.25">
      <c r="A33" s="78"/>
    </row>
    <row r="34" spans="1:17" x14ac:dyDescent="0.25">
      <c r="A34" s="78"/>
    </row>
    <row r="35" spans="1:17" x14ac:dyDescent="0.25">
      <c r="A35" s="78"/>
    </row>
    <row r="36" spans="1:17" x14ac:dyDescent="0.25">
      <c r="A36" s="78"/>
    </row>
    <row r="37" spans="1:17" x14ac:dyDescent="0.25">
      <c r="A37" s="78"/>
    </row>
    <row r="38" spans="1:17" x14ac:dyDescent="0.25">
      <c r="A38" s="78"/>
    </row>
    <row r="39" spans="1:17" ht="18" x14ac:dyDescent="0.25">
      <c r="A39" s="220" t="s">
        <v>0</v>
      </c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</row>
    <row r="40" spans="1:17" ht="18" x14ac:dyDescent="0.25">
      <c r="A40" s="220" t="s">
        <v>248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</row>
    <row r="41" spans="1:17" x14ac:dyDescent="0.25"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</row>
    <row r="43" spans="1:17" ht="15" customHeight="1" x14ac:dyDescent="0.25">
      <c r="A43" s="212" t="s">
        <v>2</v>
      </c>
      <c r="B43" s="212" t="s">
        <v>3</v>
      </c>
      <c r="C43" s="212" t="s">
        <v>4</v>
      </c>
      <c r="D43" s="212"/>
      <c r="E43" s="212" t="s">
        <v>249</v>
      </c>
      <c r="F43" s="216" t="s">
        <v>250</v>
      </c>
      <c r="G43" s="217"/>
      <c r="H43" s="218" t="s">
        <v>251</v>
      </c>
      <c r="I43" s="212" t="s">
        <v>7</v>
      </c>
      <c r="J43" s="221" t="s">
        <v>252</v>
      </c>
      <c r="K43" s="217"/>
      <c r="L43" s="212" t="s">
        <v>253</v>
      </c>
      <c r="M43" s="212" t="s">
        <v>8</v>
      </c>
      <c r="N43" s="212" t="s">
        <v>254</v>
      </c>
      <c r="O43" s="212" t="s">
        <v>255</v>
      </c>
      <c r="P43" s="212" t="s">
        <v>11</v>
      </c>
      <c r="Q43" s="212" t="s">
        <v>12</v>
      </c>
    </row>
    <row r="44" spans="1:17" ht="33.75" thickBot="1" x14ac:dyDescent="0.3">
      <c r="A44" s="212"/>
      <c r="B44" s="212"/>
      <c r="C44" s="27" t="s">
        <v>13</v>
      </c>
      <c r="D44" s="27" t="s">
        <v>14</v>
      </c>
      <c r="E44" s="212"/>
      <c r="F44" s="28" t="s">
        <v>256</v>
      </c>
      <c r="G44" s="28" t="s">
        <v>257</v>
      </c>
      <c r="H44" s="219"/>
      <c r="I44" s="212"/>
      <c r="J44" s="29" t="s">
        <v>17</v>
      </c>
      <c r="K44" s="30" t="s">
        <v>4</v>
      </c>
      <c r="L44" s="212"/>
      <c r="M44" s="212"/>
      <c r="N44" s="212"/>
      <c r="O44" s="212"/>
      <c r="P44" s="212"/>
      <c r="Q44" s="212"/>
    </row>
    <row r="45" spans="1:17" ht="18" thickTop="1" thickBot="1" x14ac:dyDescent="0.3">
      <c r="A45" s="31">
        <v>1</v>
      </c>
      <c r="B45" s="31">
        <v>2</v>
      </c>
      <c r="C45" s="31">
        <v>3</v>
      </c>
      <c r="D45" s="31">
        <v>4</v>
      </c>
      <c r="E45" s="31">
        <v>5</v>
      </c>
      <c r="F45" s="31">
        <v>6</v>
      </c>
      <c r="G45" s="31">
        <v>7</v>
      </c>
      <c r="H45" s="31">
        <v>8</v>
      </c>
      <c r="I45" s="31">
        <v>9</v>
      </c>
      <c r="J45" s="31">
        <v>10</v>
      </c>
      <c r="K45" s="31">
        <v>11</v>
      </c>
      <c r="L45" s="31">
        <v>12</v>
      </c>
      <c r="M45" s="31">
        <v>13</v>
      </c>
      <c r="N45" s="31">
        <v>14</v>
      </c>
      <c r="O45" s="31">
        <v>15</v>
      </c>
      <c r="P45" s="31">
        <v>16</v>
      </c>
      <c r="Q45" s="31">
        <v>17</v>
      </c>
    </row>
    <row r="46" spans="1:17" ht="17.25" thickTop="1" x14ac:dyDescent="0.25">
      <c r="A46" s="32">
        <v>1</v>
      </c>
      <c r="B46" s="33" t="s">
        <v>258</v>
      </c>
      <c r="C46" s="33" t="s">
        <v>286</v>
      </c>
      <c r="D46" s="33"/>
      <c r="E46" s="33" t="s">
        <v>270</v>
      </c>
      <c r="F46" s="32" t="s">
        <v>269</v>
      </c>
      <c r="G46" s="32" t="s">
        <v>272</v>
      </c>
      <c r="H46" s="34">
        <v>400</v>
      </c>
      <c r="I46" s="33" t="s">
        <v>46</v>
      </c>
      <c r="J46" s="32">
        <v>1974</v>
      </c>
      <c r="K46" s="33"/>
      <c r="L46" s="35">
        <v>2000</v>
      </c>
      <c r="M46" s="32" t="s">
        <v>284</v>
      </c>
      <c r="N46" s="33"/>
      <c r="O46" s="33" t="s">
        <v>285</v>
      </c>
      <c r="P46" s="36">
        <v>120000000</v>
      </c>
      <c r="Q46" s="33"/>
    </row>
    <row r="47" spans="1:17" x14ac:dyDescent="0.25">
      <c r="A47" s="27">
        <v>2</v>
      </c>
      <c r="B47" s="37" t="s">
        <v>259</v>
      </c>
      <c r="C47" s="37" t="s">
        <v>287</v>
      </c>
      <c r="D47" s="37"/>
      <c r="E47" s="37" t="s">
        <v>270</v>
      </c>
      <c r="F47" s="32" t="s">
        <v>269</v>
      </c>
      <c r="G47" s="27" t="s">
        <v>273</v>
      </c>
      <c r="H47" s="38">
        <v>36</v>
      </c>
      <c r="I47" s="37" t="s">
        <v>46</v>
      </c>
      <c r="J47" s="27">
        <v>2011</v>
      </c>
      <c r="K47" s="37"/>
      <c r="L47" s="39">
        <v>50</v>
      </c>
      <c r="M47" s="27" t="s">
        <v>284</v>
      </c>
      <c r="N47" s="37"/>
      <c r="O47" s="37" t="s">
        <v>285</v>
      </c>
      <c r="P47" s="40">
        <v>40000000</v>
      </c>
      <c r="Q47" s="37"/>
    </row>
    <row r="48" spans="1:17" ht="30" customHeight="1" x14ac:dyDescent="0.25">
      <c r="A48" s="32">
        <v>3</v>
      </c>
      <c r="B48" s="37" t="s">
        <v>260</v>
      </c>
      <c r="C48" s="37" t="s">
        <v>288</v>
      </c>
      <c r="D48" s="37"/>
      <c r="E48" s="37" t="s">
        <v>270</v>
      </c>
      <c r="F48" s="32" t="s">
        <v>269</v>
      </c>
      <c r="G48" s="27" t="s">
        <v>273</v>
      </c>
      <c r="H48" s="41" t="s">
        <v>282</v>
      </c>
      <c r="I48" s="37" t="s">
        <v>274</v>
      </c>
      <c r="J48" s="27" t="s">
        <v>279</v>
      </c>
      <c r="K48" s="37"/>
      <c r="L48" s="41" t="s">
        <v>283</v>
      </c>
      <c r="M48" s="27" t="s">
        <v>284</v>
      </c>
      <c r="N48" s="37"/>
      <c r="O48" s="37" t="s">
        <v>285</v>
      </c>
      <c r="P48" s="40">
        <v>100000000</v>
      </c>
      <c r="Q48" s="37"/>
    </row>
    <row r="49" spans="1:17" ht="16.5" customHeight="1" x14ac:dyDescent="0.25">
      <c r="A49" s="27">
        <v>4</v>
      </c>
      <c r="B49" s="37" t="s">
        <v>261</v>
      </c>
      <c r="C49" s="37" t="s">
        <v>287</v>
      </c>
      <c r="D49" s="37"/>
      <c r="E49" s="37" t="s">
        <v>270</v>
      </c>
      <c r="F49" s="32" t="s">
        <v>269</v>
      </c>
      <c r="G49" s="27" t="s">
        <v>273</v>
      </c>
      <c r="H49" s="38">
        <v>6000</v>
      </c>
      <c r="I49" s="37" t="s">
        <v>275</v>
      </c>
      <c r="J49" s="27" t="s">
        <v>280</v>
      </c>
      <c r="K49" s="37"/>
      <c r="L49" s="39">
        <v>6000</v>
      </c>
      <c r="M49" s="27" t="s">
        <v>284</v>
      </c>
      <c r="N49" s="37"/>
      <c r="O49" s="37" t="s">
        <v>285</v>
      </c>
      <c r="P49" s="40">
        <v>400000000</v>
      </c>
      <c r="Q49" s="37"/>
    </row>
    <row r="50" spans="1:17" x14ac:dyDescent="0.25">
      <c r="A50" s="32">
        <v>5</v>
      </c>
      <c r="B50" s="37" t="s">
        <v>262</v>
      </c>
      <c r="C50" s="37" t="s">
        <v>289</v>
      </c>
      <c r="D50" s="37"/>
      <c r="E50" s="37" t="s">
        <v>270</v>
      </c>
      <c r="F50" s="32" t="s">
        <v>269</v>
      </c>
      <c r="G50" s="27" t="s">
        <v>273</v>
      </c>
      <c r="H50" s="38">
        <f>25*20</f>
        <v>500</v>
      </c>
      <c r="I50" s="37" t="s">
        <v>276</v>
      </c>
      <c r="J50" s="27">
        <v>2017</v>
      </c>
      <c r="K50" s="37"/>
      <c r="L50" s="39">
        <v>600</v>
      </c>
      <c r="M50" s="27" t="s">
        <v>284</v>
      </c>
      <c r="N50" s="37"/>
      <c r="O50" s="37" t="s">
        <v>285</v>
      </c>
      <c r="P50" s="40">
        <v>170000000</v>
      </c>
      <c r="Q50" s="37"/>
    </row>
    <row r="51" spans="1:17" x14ac:dyDescent="0.25">
      <c r="A51" s="27">
        <v>6</v>
      </c>
      <c r="B51" s="37" t="s">
        <v>263</v>
      </c>
      <c r="C51" s="37" t="s">
        <v>289</v>
      </c>
      <c r="D51" s="37"/>
      <c r="E51" s="37" t="s">
        <v>270</v>
      </c>
      <c r="F51" s="32" t="s">
        <v>269</v>
      </c>
      <c r="G51" s="27" t="s">
        <v>269</v>
      </c>
      <c r="H51" s="38">
        <v>220</v>
      </c>
      <c r="I51" s="37" t="s">
        <v>46</v>
      </c>
      <c r="J51" s="27">
        <v>2018</v>
      </c>
      <c r="K51" s="37"/>
      <c r="L51" s="39">
        <v>250</v>
      </c>
      <c r="M51" s="27" t="s">
        <v>284</v>
      </c>
      <c r="N51" s="37"/>
      <c r="O51" s="37" t="s">
        <v>285</v>
      </c>
      <c r="P51" s="40">
        <v>6564000</v>
      </c>
      <c r="Q51" s="37"/>
    </row>
    <row r="52" spans="1:17" ht="31.5" customHeight="1" x14ac:dyDescent="0.25">
      <c r="A52" s="32">
        <v>7</v>
      </c>
      <c r="B52" s="37" t="s">
        <v>264</v>
      </c>
      <c r="C52" s="37" t="s">
        <v>290</v>
      </c>
      <c r="D52" s="37"/>
      <c r="E52" s="37" t="s">
        <v>270</v>
      </c>
      <c r="F52" s="32" t="s">
        <v>269</v>
      </c>
      <c r="G52" s="27" t="s">
        <v>273</v>
      </c>
      <c r="H52" s="38">
        <v>220</v>
      </c>
      <c r="I52" s="37" t="s">
        <v>277</v>
      </c>
      <c r="J52" s="27" t="s">
        <v>281</v>
      </c>
      <c r="K52" s="37"/>
      <c r="L52" s="39">
        <v>450</v>
      </c>
      <c r="M52" s="27" t="s">
        <v>284</v>
      </c>
      <c r="N52" s="37"/>
      <c r="O52" s="37" t="s">
        <v>179</v>
      </c>
      <c r="P52" s="40">
        <v>150000000</v>
      </c>
      <c r="Q52" s="37"/>
    </row>
    <row r="53" spans="1:17" x14ac:dyDescent="0.25">
      <c r="A53" s="27">
        <v>8</v>
      </c>
      <c r="B53" s="37" t="s">
        <v>265</v>
      </c>
      <c r="C53" s="37" t="s">
        <v>289</v>
      </c>
      <c r="D53" s="37"/>
      <c r="E53" s="37" t="s">
        <v>298</v>
      </c>
      <c r="F53" s="32" t="s">
        <v>269</v>
      </c>
      <c r="G53" s="27" t="s">
        <v>273</v>
      </c>
      <c r="H53" s="38">
        <v>18</v>
      </c>
      <c r="I53" s="37" t="s">
        <v>49</v>
      </c>
      <c r="J53" s="27">
        <v>2014</v>
      </c>
      <c r="K53" s="37"/>
      <c r="L53" s="39">
        <v>20</v>
      </c>
      <c r="M53" s="27" t="s">
        <v>284</v>
      </c>
      <c r="N53" s="37"/>
      <c r="O53" s="37" t="s">
        <v>285</v>
      </c>
      <c r="P53" s="40">
        <v>8000000</v>
      </c>
      <c r="Q53" s="37"/>
    </row>
    <row r="54" spans="1:17" ht="13.5" customHeight="1" x14ac:dyDescent="0.25">
      <c r="A54" s="32">
        <v>9</v>
      </c>
      <c r="B54" s="37" t="s">
        <v>266</v>
      </c>
      <c r="C54" s="33" t="s">
        <v>286</v>
      </c>
      <c r="D54" s="37"/>
      <c r="E54" s="37" t="s">
        <v>270</v>
      </c>
      <c r="F54" s="32" t="s">
        <v>269</v>
      </c>
      <c r="G54" s="27" t="s">
        <v>273</v>
      </c>
      <c r="H54" s="38"/>
      <c r="I54" s="37" t="s">
        <v>85</v>
      </c>
      <c r="J54" s="27">
        <v>2014</v>
      </c>
      <c r="K54" s="37"/>
      <c r="L54" s="39"/>
      <c r="M54" s="27" t="s">
        <v>284</v>
      </c>
      <c r="N54" s="37"/>
      <c r="O54" s="37" t="s">
        <v>285</v>
      </c>
      <c r="P54" s="40">
        <v>20185000</v>
      </c>
      <c r="Q54" s="37"/>
    </row>
    <row r="55" spans="1:17" x14ac:dyDescent="0.25">
      <c r="A55" s="27">
        <v>10</v>
      </c>
      <c r="B55" s="37" t="s">
        <v>267</v>
      </c>
      <c r="C55" s="37" t="s">
        <v>288</v>
      </c>
      <c r="D55" s="37"/>
      <c r="E55" s="37" t="s">
        <v>271</v>
      </c>
      <c r="F55" s="32" t="s">
        <v>269</v>
      </c>
      <c r="G55" s="27" t="s">
        <v>269</v>
      </c>
      <c r="H55" s="38">
        <v>88</v>
      </c>
      <c r="I55" s="37" t="s">
        <v>46</v>
      </c>
      <c r="J55" s="27">
        <v>1980</v>
      </c>
      <c r="K55" s="37"/>
      <c r="L55" s="39">
        <v>100</v>
      </c>
      <c r="M55" s="27" t="s">
        <v>284</v>
      </c>
      <c r="N55" s="37"/>
      <c r="O55" s="37" t="s">
        <v>285</v>
      </c>
      <c r="P55" s="40">
        <v>750000</v>
      </c>
      <c r="Q55" s="37"/>
    </row>
    <row r="56" spans="1:17" ht="17.25" customHeight="1" x14ac:dyDescent="0.25">
      <c r="A56" s="27"/>
      <c r="B56" s="37" t="s">
        <v>268</v>
      </c>
      <c r="C56" s="33" t="s">
        <v>286</v>
      </c>
      <c r="D56" s="37"/>
      <c r="E56" s="37" t="s">
        <v>270</v>
      </c>
      <c r="F56" s="32" t="s">
        <v>269</v>
      </c>
      <c r="G56" s="50" t="s">
        <v>273</v>
      </c>
      <c r="H56" s="38">
        <f>2000</f>
        <v>2000</v>
      </c>
      <c r="I56" s="37" t="s">
        <v>278</v>
      </c>
      <c r="J56" s="50">
        <v>2015</v>
      </c>
      <c r="K56" s="37"/>
      <c r="L56" s="39">
        <v>4000</v>
      </c>
      <c r="M56" s="50" t="s">
        <v>359</v>
      </c>
      <c r="N56" s="37"/>
      <c r="O56" s="37" t="s">
        <v>179</v>
      </c>
      <c r="P56" s="40">
        <v>200000000</v>
      </c>
      <c r="Q56" s="37"/>
    </row>
    <row r="57" spans="1:17" ht="17.25" customHeight="1" x14ac:dyDescent="0.25">
      <c r="A57" s="27"/>
      <c r="B57" s="37"/>
      <c r="C57" s="37"/>
      <c r="D57" s="37"/>
      <c r="E57" s="37"/>
      <c r="F57" s="27"/>
      <c r="G57" s="27"/>
      <c r="H57" s="38"/>
      <c r="I57" s="37"/>
      <c r="J57" s="27"/>
      <c r="K57" s="37"/>
      <c r="L57" s="39"/>
      <c r="M57" s="27"/>
      <c r="N57" s="37"/>
      <c r="O57" s="37"/>
      <c r="P57" s="40"/>
      <c r="Q57" s="37"/>
    </row>
    <row r="58" spans="1:17" ht="17.25" customHeight="1" x14ac:dyDescent="0.25">
      <c r="A58" s="27"/>
      <c r="B58" s="37"/>
      <c r="C58" s="37"/>
      <c r="D58" s="37"/>
      <c r="E58" s="37"/>
      <c r="F58" s="27"/>
      <c r="G58" s="27"/>
      <c r="H58" s="38"/>
      <c r="I58" s="37"/>
      <c r="J58" s="27"/>
      <c r="K58" s="37"/>
      <c r="L58" s="39"/>
      <c r="M58" s="27"/>
      <c r="N58" s="37"/>
      <c r="O58" s="37"/>
      <c r="P58" s="40"/>
      <c r="Q58" s="37"/>
    </row>
    <row r="59" spans="1:17" ht="17.25" customHeight="1" x14ac:dyDescent="0.25">
      <c r="A59" s="27"/>
      <c r="B59" s="37"/>
      <c r="C59" s="37"/>
      <c r="D59" s="37"/>
      <c r="E59" s="37"/>
      <c r="F59" s="27"/>
      <c r="G59" s="27"/>
      <c r="H59" s="38"/>
      <c r="I59" s="37"/>
      <c r="J59" s="27"/>
      <c r="K59" s="37"/>
      <c r="L59" s="39"/>
      <c r="M59" s="27"/>
      <c r="N59" s="37"/>
      <c r="O59" s="37"/>
      <c r="P59" s="40"/>
      <c r="Q59" s="37"/>
    </row>
    <row r="60" spans="1:17" ht="17.25" customHeight="1" x14ac:dyDescent="0.25">
      <c r="A60" s="27"/>
      <c r="B60" s="37"/>
      <c r="C60" s="37"/>
      <c r="D60" s="37"/>
      <c r="E60" s="37"/>
      <c r="F60" s="27"/>
      <c r="G60" s="27"/>
      <c r="H60" s="38"/>
      <c r="I60" s="37"/>
      <c r="J60" s="27"/>
      <c r="K60" s="37"/>
      <c r="L60" s="39"/>
      <c r="M60" s="27"/>
      <c r="N60" s="37"/>
      <c r="O60" s="37"/>
      <c r="P60" s="40"/>
      <c r="Q60" s="37"/>
    </row>
    <row r="61" spans="1:17" ht="17.25" customHeight="1" x14ac:dyDescent="0.25">
      <c r="A61" s="27"/>
      <c r="B61" s="37"/>
      <c r="C61" s="37"/>
      <c r="D61" s="37"/>
      <c r="E61" s="37"/>
      <c r="F61" s="27"/>
      <c r="G61" s="27"/>
      <c r="H61" s="38"/>
      <c r="I61" s="37"/>
      <c r="J61" s="27"/>
      <c r="K61" s="37"/>
      <c r="L61" s="39"/>
      <c r="M61" s="27"/>
      <c r="N61" s="37"/>
      <c r="O61" s="37"/>
      <c r="P61" s="40"/>
      <c r="Q61" s="37"/>
    </row>
    <row r="62" spans="1:17" ht="17.25" customHeight="1" x14ac:dyDescent="0.25">
      <c r="A62" s="27"/>
      <c r="B62" s="37"/>
      <c r="C62" s="37"/>
      <c r="D62" s="37"/>
      <c r="E62" s="37"/>
      <c r="F62" s="27"/>
      <c r="G62" s="27"/>
      <c r="H62" s="38"/>
      <c r="I62" s="37"/>
      <c r="J62" s="27"/>
      <c r="K62" s="37"/>
      <c r="L62" s="39"/>
      <c r="M62" s="27"/>
      <c r="N62" s="37"/>
      <c r="O62" s="37"/>
      <c r="P62" s="40"/>
      <c r="Q62" s="37"/>
    </row>
    <row r="63" spans="1:17" ht="17.25" thickBot="1" x14ac:dyDescent="0.3">
      <c r="A63" s="42"/>
      <c r="B63" s="43"/>
      <c r="C63" s="43"/>
      <c r="D63" s="43"/>
      <c r="E63" s="43"/>
      <c r="F63" s="43"/>
      <c r="G63" s="43"/>
      <c r="H63" s="44"/>
      <c r="I63" s="43"/>
      <c r="J63" s="43"/>
      <c r="K63" s="43"/>
      <c r="L63" s="44"/>
      <c r="M63" s="43"/>
      <c r="N63" s="43"/>
      <c r="O63" s="43"/>
      <c r="P63" s="45"/>
      <c r="Q63" s="43"/>
    </row>
    <row r="64" spans="1:17" ht="17.25" thickTop="1" x14ac:dyDescent="0.25">
      <c r="A64" s="46"/>
      <c r="B64" s="213" t="s">
        <v>18</v>
      </c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5"/>
      <c r="N64" s="47"/>
      <c r="O64" s="47"/>
      <c r="P64" s="48">
        <f>SUM(P46:P63)</f>
        <v>1215499000</v>
      </c>
      <c r="Q64" s="49"/>
    </row>
    <row r="66" spans="3:16" x14ac:dyDescent="0.25">
      <c r="C66" s="25" t="s">
        <v>19</v>
      </c>
      <c r="N66" s="25" t="s">
        <v>108</v>
      </c>
    </row>
    <row r="67" spans="3:16" x14ac:dyDescent="0.25">
      <c r="C67" s="25" t="s">
        <v>104</v>
      </c>
      <c r="N67" s="25" t="s">
        <v>20</v>
      </c>
      <c r="P67" s="54"/>
    </row>
    <row r="68" spans="3:16" x14ac:dyDescent="0.25">
      <c r="C68" s="25"/>
      <c r="N68" s="25"/>
    </row>
    <row r="69" spans="3:16" x14ac:dyDescent="0.25">
      <c r="C69" s="25"/>
      <c r="N69" s="25"/>
      <c r="P69" s="54"/>
    </row>
    <row r="70" spans="3:16" x14ac:dyDescent="0.25">
      <c r="C70" s="25"/>
      <c r="N70" s="25"/>
    </row>
    <row r="71" spans="3:16" x14ac:dyDescent="0.25">
      <c r="C71" s="25" t="s">
        <v>110</v>
      </c>
      <c r="N71" s="25" t="s">
        <v>106</v>
      </c>
    </row>
    <row r="72" spans="3:16" x14ac:dyDescent="0.25">
      <c r="P72" s="54"/>
    </row>
    <row r="81" spans="1:17" ht="18" x14ac:dyDescent="0.25">
      <c r="A81" s="220" t="s">
        <v>0</v>
      </c>
      <c r="B81" s="220"/>
      <c r="C81" s="220"/>
      <c r="D81" s="220"/>
      <c r="E81" s="220"/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</row>
    <row r="82" spans="1:17" ht="18" x14ac:dyDescent="0.25">
      <c r="A82" s="220" t="s">
        <v>248</v>
      </c>
      <c r="B82" s="220"/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</row>
    <row r="83" spans="1:17" x14ac:dyDescent="0.25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</row>
    <row r="85" spans="1:17" x14ac:dyDescent="0.25">
      <c r="A85" s="212" t="s">
        <v>2</v>
      </c>
      <c r="B85" s="212" t="s">
        <v>3</v>
      </c>
      <c r="C85" s="212" t="s">
        <v>4</v>
      </c>
      <c r="D85" s="212"/>
      <c r="E85" s="212" t="s">
        <v>249</v>
      </c>
      <c r="F85" s="216" t="s">
        <v>250</v>
      </c>
      <c r="G85" s="217"/>
      <c r="H85" s="218" t="s">
        <v>251</v>
      </c>
      <c r="I85" s="212" t="s">
        <v>7</v>
      </c>
      <c r="J85" s="221" t="s">
        <v>252</v>
      </c>
      <c r="K85" s="217"/>
      <c r="L85" s="212" t="s">
        <v>253</v>
      </c>
      <c r="M85" s="212" t="s">
        <v>8</v>
      </c>
      <c r="N85" s="212" t="s">
        <v>254</v>
      </c>
      <c r="O85" s="212" t="s">
        <v>255</v>
      </c>
      <c r="P85" s="212" t="s">
        <v>11</v>
      </c>
      <c r="Q85" s="212" t="s">
        <v>12</v>
      </c>
    </row>
    <row r="86" spans="1:17" ht="33.75" thickBot="1" x14ac:dyDescent="0.3">
      <c r="A86" s="212"/>
      <c r="B86" s="212"/>
      <c r="C86" s="27" t="s">
        <v>13</v>
      </c>
      <c r="D86" s="27" t="s">
        <v>14</v>
      </c>
      <c r="E86" s="212"/>
      <c r="F86" s="28" t="s">
        <v>256</v>
      </c>
      <c r="G86" s="28" t="s">
        <v>257</v>
      </c>
      <c r="H86" s="219"/>
      <c r="I86" s="212"/>
      <c r="J86" s="29" t="s">
        <v>17</v>
      </c>
      <c r="K86" s="30" t="s">
        <v>4</v>
      </c>
      <c r="L86" s="212"/>
      <c r="M86" s="212"/>
      <c r="N86" s="212"/>
      <c r="O86" s="212"/>
      <c r="P86" s="212"/>
      <c r="Q86" s="212"/>
    </row>
    <row r="87" spans="1:17" ht="18" thickTop="1" thickBot="1" x14ac:dyDescent="0.3">
      <c r="A87" s="31">
        <v>1</v>
      </c>
      <c r="B87" s="31">
        <v>2</v>
      </c>
      <c r="C87" s="31">
        <v>3</v>
      </c>
      <c r="D87" s="31">
        <v>4</v>
      </c>
      <c r="E87" s="31">
        <v>5</v>
      </c>
      <c r="F87" s="31">
        <v>6</v>
      </c>
      <c r="G87" s="31">
        <v>7</v>
      </c>
      <c r="H87" s="31">
        <v>8</v>
      </c>
      <c r="I87" s="31">
        <v>9</v>
      </c>
      <c r="J87" s="31">
        <v>10</v>
      </c>
      <c r="K87" s="31">
        <v>11</v>
      </c>
      <c r="L87" s="31">
        <v>12</v>
      </c>
      <c r="M87" s="31">
        <v>13</v>
      </c>
      <c r="N87" s="31">
        <v>14</v>
      </c>
      <c r="O87" s="31">
        <v>15</v>
      </c>
      <c r="P87" s="31">
        <v>16</v>
      </c>
      <c r="Q87" s="31">
        <v>17</v>
      </c>
    </row>
    <row r="88" spans="1:17" ht="17.25" thickTop="1" x14ac:dyDescent="0.25">
      <c r="A88" s="32">
        <v>1</v>
      </c>
      <c r="B88" s="33" t="s">
        <v>258</v>
      </c>
      <c r="C88" s="33" t="s">
        <v>286</v>
      </c>
      <c r="D88" s="33"/>
      <c r="E88" s="33" t="s">
        <v>270</v>
      </c>
      <c r="F88" s="32" t="s">
        <v>269</v>
      </c>
      <c r="G88" s="32" t="s">
        <v>272</v>
      </c>
      <c r="H88" s="34">
        <v>400</v>
      </c>
      <c r="I88" s="33" t="s">
        <v>46</v>
      </c>
      <c r="J88" s="32">
        <v>1974</v>
      </c>
      <c r="K88" s="33"/>
      <c r="L88" s="35">
        <v>2000</v>
      </c>
      <c r="M88" s="32" t="s">
        <v>284</v>
      </c>
      <c r="N88" s="33"/>
      <c r="O88" s="33" t="s">
        <v>285</v>
      </c>
      <c r="P88" s="36">
        <v>1000000000</v>
      </c>
      <c r="Q88" s="33"/>
    </row>
    <row r="89" spans="1:17" x14ac:dyDescent="0.25">
      <c r="A89" s="27">
        <v>2</v>
      </c>
      <c r="B89" s="37" t="s">
        <v>259</v>
      </c>
      <c r="C89" s="37" t="s">
        <v>287</v>
      </c>
      <c r="D89" s="37"/>
      <c r="E89" s="37" t="s">
        <v>270</v>
      </c>
      <c r="F89" s="32" t="s">
        <v>269</v>
      </c>
      <c r="G89" s="27" t="s">
        <v>273</v>
      </c>
      <c r="H89" s="38">
        <v>36</v>
      </c>
      <c r="I89" s="37" t="s">
        <v>46</v>
      </c>
      <c r="J89" s="27">
        <v>2011</v>
      </c>
      <c r="K89" s="37"/>
      <c r="L89" s="39">
        <v>50</v>
      </c>
      <c r="M89" s="27" t="s">
        <v>284</v>
      </c>
      <c r="N89" s="37"/>
      <c r="O89" s="37" t="s">
        <v>285</v>
      </c>
      <c r="P89" s="40">
        <v>40000000</v>
      </c>
      <c r="Q89" s="37"/>
    </row>
    <row r="90" spans="1:17" ht="49.5" x14ac:dyDescent="0.25">
      <c r="A90" s="32">
        <v>3</v>
      </c>
      <c r="B90" s="37" t="s">
        <v>260</v>
      </c>
      <c r="C90" s="37" t="s">
        <v>288</v>
      </c>
      <c r="D90" s="37"/>
      <c r="E90" s="37" t="s">
        <v>270</v>
      </c>
      <c r="F90" s="32" t="s">
        <v>269</v>
      </c>
      <c r="G90" s="27" t="s">
        <v>273</v>
      </c>
      <c r="H90" s="41" t="s">
        <v>282</v>
      </c>
      <c r="I90" s="37" t="s">
        <v>274</v>
      </c>
      <c r="J90" s="27" t="s">
        <v>279</v>
      </c>
      <c r="K90" s="37"/>
      <c r="L90" s="41" t="s">
        <v>283</v>
      </c>
      <c r="M90" s="27" t="s">
        <v>284</v>
      </c>
      <c r="N90" s="37"/>
      <c r="O90" s="37" t="s">
        <v>285</v>
      </c>
      <c r="P90" s="40">
        <v>140000000</v>
      </c>
      <c r="Q90" s="37"/>
    </row>
    <row r="91" spans="1:17" ht="33" x14ac:dyDescent="0.25">
      <c r="A91" s="27">
        <v>4</v>
      </c>
      <c r="B91" s="37" t="s">
        <v>261</v>
      </c>
      <c r="C91" s="37" t="s">
        <v>287</v>
      </c>
      <c r="D91" s="37"/>
      <c r="E91" s="37" t="s">
        <v>270</v>
      </c>
      <c r="F91" s="32" t="s">
        <v>269</v>
      </c>
      <c r="G91" s="27" t="s">
        <v>273</v>
      </c>
      <c r="H91" s="38">
        <v>6000</v>
      </c>
      <c r="I91" s="37" t="s">
        <v>275</v>
      </c>
      <c r="J91" s="27" t="s">
        <v>280</v>
      </c>
      <c r="K91" s="37"/>
      <c r="L91" s="39">
        <v>6000</v>
      </c>
      <c r="M91" s="27" t="s">
        <v>284</v>
      </c>
      <c r="N91" s="37"/>
      <c r="O91" s="37" t="s">
        <v>285</v>
      </c>
      <c r="P91" s="40">
        <v>1100000000</v>
      </c>
      <c r="Q91" s="37"/>
    </row>
    <row r="92" spans="1:17" x14ac:dyDescent="0.25">
      <c r="A92" s="32">
        <v>5</v>
      </c>
      <c r="B92" s="37" t="s">
        <v>262</v>
      </c>
      <c r="C92" s="37" t="s">
        <v>289</v>
      </c>
      <c r="D92" s="37"/>
      <c r="E92" s="37" t="s">
        <v>270</v>
      </c>
      <c r="F92" s="32" t="s">
        <v>269</v>
      </c>
      <c r="G92" s="27" t="s">
        <v>273</v>
      </c>
      <c r="H92" s="38">
        <f>25*20</f>
        <v>500</v>
      </c>
      <c r="I92" s="37" t="s">
        <v>276</v>
      </c>
      <c r="J92" s="27">
        <v>2017</v>
      </c>
      <c r="K92" s="37"/>
      <c r="L92" s="39">
        <v>600</v>
      </c>
      <c r="M92" s="27" t="s">
        <v>284</v>
      </c>
      <c r="N92" s="37"/>
      <c r="O92" s="37" t="s">
        <v>285</v>
      </c>
      <c r="P92" s="40">
        <v>170000000</v>
      </c>
      <c r="Q92" s="37"/>
    </row>
    <row r="93" spans="1:17" ht="33" x14ac:dyDescent="0.25">
      <c r="A93" s="27">
        <v>6</v>
      </c>
      <c r="B93" s="37" t="s">
        <v>264</v>
      </c>
      <c r="C93" s="37" t="s">
        <v>290</v>
      </c>
      <c r="D93" s="37"/>
      <c r="E93" s="37" t="s">
        <v>270</v>
      </c>
      <c r="F93" s="32" t="s">
        <v>269</v>
      </c>
      <c r="G93" s="27" t="s">
        <v>273</v>
      </c>
      <c r="H93" s="38">
        <v>220</v>
      </c>
      <c r="I93" s="37" t="s">
        <v>277</v>
      </c>
      <c r="J93" s="27" t="s">
        <v>281</v>
      </c>
      <c r="K93" s="37"/>
      <c r="L93" s="39">
        <v>450</v>
      </c>
      <c r="M93" s="27" t="s">
        <v>284</v>
      </c>
      <c r="N93" s="37"/>
      <c r="O93" s="37" t="s">
        <v>179</v>
      </c>
      <c r="P93" s="40">
        <v>450000000</v>
      </c>
      <c r="Q93" s="37"/>
    </row>
    <row r="94" spans="1:17" x14ac:dyDescent="0.25">
      <c r="A94" s="32">
        <v>7</v>
      </c>
      <c r="B94" s="37" t="s">
        <v>265</v>
      </c>
      <c r="C94" s="37" t="s">
        <v>289</v>
      </c>
      <c r="D94" s="37"/>
      <c r="E94" s="37" t="s">
        <v>270</v>
      </c>
      <c r="F94" s="32" t="s">
        <v>269</v>
      </c>
      <c r="G94" s="27" t="s">
        <v>273</v>
      </c>
      <c r="H94" s="38">
        <v>18</v>
      </c>
      <c r="I94" s="37" t="s">
        <v>49</v>
      </c>
      <c r="J94" s="27">
        <v>2014</v>
      </c>
      <c r="K94" s="37"/>
      <c r="L94" s="39">
        <v>20</v>
      </c>
      <c r="M94" s="27" t="s">
        <v>284</v>
      </c>
      <c r="N94" s="37"/>
      <c r="O94" s="37" t="s">
        <v>285</v>
      </c>
      <c r="P94" s="40">
        <v>8000000</v>
      </c>
      <c r="Q94" s="37"/>
    </row>
    <row r="95" spans="1:17" x14ac:dyDescent="0.25">
      <c r="A95" s="27">
        <v>8</v>
      </c>
      <c r="B95" s="37" t="s">
        <v>266</v>
      </c>
      <c r="C95" s="33" t="s">
        <v>286</v>
      </c>
      <c r="D95" s="37"/>
      <c r="E95" s="37" t="s">
        <v>270</v>
      </c>
      <c r="F95" s="32" t="s">
        <v>269</v>
      </c>
      <c r="G95" s="27" t="s">
        <v>273</v>
      </c>
      <c r="H95" s="38"/>
      <c r="I95" s="37" t="s">
        <v>85</v>
      </c>
      <c r="J95" s="27">
        <v>2014</v>
      </c>
      <c r="K95" s="37"/>
      <c r="L95" s="39"/>
      <c r="M95" s="27" t="s">
        <v>284</v>
      </c>
      <c r="N95" s="37"/>
      <c r="O95" s="37" t="s">
        <v>285</v>
      </c>
      <c r="P95" s="40">
        <v>22000000</v>
      </c>
      <c r="Q95" s="37"/>
    </row>
    <row r="96" spans="1:17" x14ac:dyDescent="0.25">
      <c r="A96" s="32">
        <v>9</v>
      </c>
      <c r="B96" s="37" t="s">
        <v>267</v>
      </c>
      <c r="C96" s="37" t="s">
        <v>288</v>
      </c>
      <c r="D96" s="37"/>
      <c r="E96" s="37" t="s">
        <v>271</v>
      </c>
      <c r="F96" s="32" t="s">
        <v>269</v>
      </c>
      <c r="G96" s="27" t="s">
        <v>269</v>
      </c>
      <c r="H96" s="38">
        <v>88</v>
      </c>
      <c r="I96" s="37" t="s">
        <v>46</v>
      </c>
      <c r="J96" s="27">
        <v>1980</v>
      </c>
      <c r="K96" s="37"/>
      <c r="L96" s="39">
        <v>100</v>
      </c>
      <c r="M96" s="27" t="s">
        <v>284</v>
      </c>
      <c r="N96" s="37"/>
      <c r="O96" s="37" t="s">
        <v>285</v>
      </c>
      <c r="P96" s="40">
        <v>50000000</v>
      </c>
      <c r="Q96" s="37"/>
    </row>
    <row r="97" spans="1:17" x14ac:dyDescent="0.25">
      <c r="A97" s="27">
        <v>10</v>
      </c>
      <c r="B97" s="37" t="s">
        <v>268</v>
      </c>
      <c r="C97" s="33" t="s">
        <v>286</v>
      </c>
      <c r="D97" s="37"/>
      <c r="E97" s="37" t="s">
        <v>270</v>
      </c>
      <c r="F97" s="32" t="s">
        <v>269</v>
      </c>
      <c r="G97" s="27" t="s">
        <v>273</v>
      </c>
      <c r="H97" s="38">
        <f>2000</f>
        <v>2000</v>
      </c>
      <c r="I97" s="37" t="s">
        <v>278</v>
      </c>
      <c r="J97" s="27">
        <v>2015</v>
      </c>
      <c r="K97" s="37"/>
      <c r="L97" s="39">
        <v>4000</v>
      </c>
      <c r="M97" s="27" t="s">
        <v>284</v>
      </c>
      <c r="N97" s="37"/>
      <c r="O97" s="37" t="s">
        <v>285</v>
      </c>
      <c r="P97" s="40">
        <v>2000000000</v>
      </c>
      <c r="Q97" s="37"/>
    </row>
    <row r="98" spans="1:17" ht="17.25" thickBot="1" x14ac:dyDescent="0.3">
      <c r="A98" s="42"/>
      <c r="B98" s="43"/>
      <c r="C98" s="43"/>
      <c r="D98" s="43"/>
      <c r="E98" s="43"/>
      <c r="F98" s="43"/>
      <c r="G98" s="43"/>
      <c r="H98" s="44"/>
      <c r="I98" s="43"/>
      <c r="J98" s="43"/>
      <c r="K98" s="43"/>
      <c r="L98" s="44"/>
      <c r="M98" s="43"/>
      <c r="N98" s="43"/>
      <c r="O98" s="43"/>
      <c r="P98" s="45"/>
      <c r="Q98" s="43"/>
    </row>
    <row r="99" spans="1:17" ht="17.25" thickTop="1" x14ac:dyDescent="0.25">
      <c r="A99" s="46"/>
      <c r="B99" s="213" t="s">
        <v>18</v>
      </c>
      <c r="C99" s="214"/>
      <c r="D99" s="214"/>
      <c r="E99" s="214"/>
      <c r="F99" s="214"/>
      <c r="G99" s="214"/>
      <c r="H99" s="214"/>
      <c r="I99" s="214"/>
      <c r="J99" s="214"/>
      <c r="K99" s="214"/>
      <c r="L99" s="214"/>
      <c r="M99" s="215"/>
      <c r="N99" s="47"/>
      <c r="O99" s="47"/>
      <c r="P99" s="48">
        <f>SUM(P88:P98)</f>
        <v>4980000000</v>
      </c>
      <c r="Q99" s="49"/>
    </row>
    <row r="101" spans="1:17" x14ac:dyDescent="0.25">
      <c r="C101" s="25" t="s">
        <v>19</v>
      </c>
      <c r="N101" s="25" t="s">
        <v>107</v>
      </c>
    </row>
    <row r="102" spans="1:17" x14ac:dyDescent="0.25">
      <c r="C102" s="25" t="s">
        <v>104</v>
      </c>
      <c r="N102" s="25" t="s">
        <v>20</v>
      </c>
    </row>
    <row r="103" spans="1:17" x14ac:dyDescent="0.25">
      <c r="C103" s="25"/>
      <c r="N103" s="25"/>
    </row>
    <row r="104" spans="1:17" x14ac:dyDescent="0.25">
      <c r="C104" s="25"/>
      <c r="N104" s="25"/>
    </row>
    <row r="105" spans="1:17" x14ac:dyDescent="0.25">
      <c r="C105" s="25"/>
      <c r="N105" s="25"/>
    </row>
    <row r="106" spans="1:17" x14ac:dyDescent="0.25">
      <c r="C106" s="25" t="s">
        <v>105</v>
      </c>
      <c r="N106" s="25" t="s">
        <v>106</v>
      </c>
    </row>
  </sheetData>
  <mergeCells count="51">
    <mergeCell ref="B24:M24"/>
    <mergeCell ref="P85:P86"/>
    <mergeCell ref="Q85:Q86"/>
    <mergeCell ref="A39:Q39"/>
    <mergeCell ref="A40:Q40"/>
    <mergeCell ref="A81:Q81"/>
    <mergeCell ref="I43:I44"/>
    <mergeCell ref="J43:K43"/>
    <mergeCell ref="L43:L44"/>
    <mergeCell ref="M43:M44"/>
    <mergeCell ref="N43:N44"/>
    <mergeCell ref="O43:O44"/>
    <mergeCell ref="A43:A44"/>
    <mergeCell ref="A1:Q1"/>
    <mergeCell ref="A2:Q2"/>
    <mergeCell ref="A5:A6"/>
    <mergeCell ref="B5:B6"/>
    <mergeCell ref="C5:D5"/>
    <mergeCell ref="E5:E6"/>
    <mergeCell ref="F5:G5"/>
    <mergeCell ref="H5:H6"/>
    <mergeCell ref="I5:I6"/>
    <mergeCell ref="J5:K5"/>
    <mergeCell ref="L5:L6"/>
    <mergeCell ref="M5:M6"/>
    <mergeCell ref="N5:N6"/>
    <mergeCell ref="O5:O6"/>
    <mergeCell ref="P5:P6"/>
    <mergeCell ref="Q5:Q6"/>
    <mergeCell ref="B99:M99"/>
    <mergeCell ref="A82:Q82"/>
    <mergeCell ref="A85:A86"/>
    <mergeCell ref="B85:B86"/>
    <mergeCell ref="C85:D85"/>
    <mergeCell ref="E85:E86"/>
    <mergeCell ref="F85:G85"/>
    <mergeCell ref="H85:H86"/>
    <mergeCell ref="I85:I86"/>
    <mergeCell ref="J85:K85"/>
    <mergeCell ref="L85:L86"/>
    <mergeCell ref="M85:M86"/>
    <mergeCell ref="N85:N86"/>
    <mergeCell ref="O85:O86"/>
    <mergeCell ref="P43:P44"/>
    <mergeCell ref="Q43:Q44"/>
    <mergeCell ref="B64:M64"/>
    <mergeCell ref="B43:B44"/>
    <mergeCell ref="C43:D43"/>
    <mergeCell ref="E43:E44"/>
    <mergeCell ref="F43:G43"/>
    <mergeCell ref="H43:H44"/>
  </mergeCells>
  <pageMargins left="0.69" right="0.18" top="0.71" bottom="0.26" header="0.31496062992125984" footer="0.31496062992125984"/>
  <pageSetup paperSize="10000" scale="7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opLeftCell="A82" zoomScale="80" zoomScaleNormal="80" workbookViewId="0">
      <selection activeCell="O86" sqref="O86"/>
    </sheetView>
  </sheetViews>
  <sheetFormatPr defaultRowHeight="16.5" x14ac:dyDescent="0.25"/>
  <cols>
    <col min="1" max="1" width="5.5703125" style="118" customWidth="1"/>
    <col min="2" max="2" width="18.42578125" style="118" customWidth="1"/>
    <col min="3" max="3" width="14" style="118" customWidth="1"/>
    <col min="4" max="4" width="9.140625" style="118"/>
    <col min="5" max="5" width="10.42578125" style="118" customWidth="1"/>
    <col min="6" max="8" width="10.7109375" style="118" customWidth="1"/>
    <col min="9" max="9" width="12.28515625" style="118" customWidth="1"/>
    <col min="10" max="10" width="11.5703125" style="118" customWidth="1"/>
    <col min="11" max="11" width="9.140625" style="118"/>
    <col min="12" max="14" width="12.7109375" style="118" customWidth="1"/>
    <col min="15" max="15" width="16" style="118" customWidth="1"/>
    <col min="16" max="16" width="12.140625" style="118" customWidth="1"/>
    <col min="17" max="17" width="11.85546875" style="118" customWidth="1"/>
    <col min="18" max="18" width="14.5703125" style="118" customWidth="1"/>
    <col min="19" max="19" width="9.140625" style="118"/>
    <col min="20" max="20" width="14.85546875" style="118" bestFit="1" customWidth="1"/>
    <col min="21" max="16384" width="9.140625" style="118"/>
  </cols>
  <sheetData>
    <row r="1" spans="1:17" ht="18" x14ac:dyDescent="0.25">
      <c r="A1" s="134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</row>
    <row r="2" spans="1:17" ht="18" x14ac:dyDescent="0.25">
      <c r="A2" s="134" t="s">
        <v>291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</row>
    <row r="3" spans="1:17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</row>
    <row r="5" spans="1:17" ht="15" customHeight="1" x14ac:dyDescent="0.25">
      <c r="A5" s="222" t="s">
        <v>2</v>
      </c>
      <c r="B5" s="222" t="s">
        <v>3</v>
      </c>
      <c r="C5" s="222" t="s">
        <v>4</v>
      </c>
      <c r="D5" s="222"/>
      <c r="E5" s="222" t="s">
        <v>292</v>
      </c>
      <c r="F5" s="206" t="s">
        <v>293</v>
      </c>
      <c r="G5" s="206" t="s">
        <v>294</v>
      </c>
      <c r="H5" s="206" t="s">
        <v>5</v>
      </c>
      <c r="I5" s="222" t="s">
        <v>295</v>
      </c>
      <c r="J5" s="209" t="s">
        <v>296</v>
      </c>
      <c r="K5" s="210"/>
      <c r="L5" s="206" t="s">
        <v>8</v>
      </c>
      <c r="M5" s="206" t="s">
        <v>254</v>
      </c>
      <c r="N5" s="206" t="s">
        <v>255</v>
      </c>
      <c r="O5" s="206" t="s">
        <v>11</v>
      </c>
      <c r="P5" s="206" t="s">
        <v>297</v>
      </c>
      <c r="Q5" s="222" t="s">
        <v>12</v>
      </c>
    </row>
    <row r="6" spans="1:17" ht="17.25" thickBot="1" x14ac:dyDescent="0.3">
      <c r="A6" s="222"/>
      <c r="B6" s="222"/>
      <c r="C6" s="128" t="s">
        <v>13</v>
      </c>
      <c r="D6" s="128" t="s">
        <v>14</v>
      </c>
      <c r="E6" s="222"/>
      <c r="F6" s="207"/>
      <c r="G6" s="207"/>
      <c r="H6" s="207"/>
      <c r="I6" s="222"/>
      <c r="J6" s="136" t="s">
        <v>17</v>
      </c>
      <c r="K6" s="137" t="s">
        <v>4</v>
      </c>
      <c r="L6" s="207"/>
      <c r="M6" s="207"/>
      <c r="N6" s="207"/>
      <c r="O6" s="207"/>
      <c r="P6" s="207"/>
      <c r="Q6" s="222"/>
    </row>
    <row r="7" spans="1:17" ht="18" thickTop="1" thickBot="1" x14ac:dyDescent="0.3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3">
        <v>7</v>
      </c>
      <c r="H7" s="73">
        <v>8</v>
      </c>
      <c r="I7" s="73">
        <v>9</v>
      </c>
      <c r="J7" s="73">
        <v>10</v>
      </c>
      <c r="K7" s="73">
        <v>11</v>
      </c>
      <c r="L7" s="73">
        <v>12</v>
      </c>
      <c r="M7" s="73">
        <v>13</v>
      </c>
      <c r="N7" s="73">
        <v>14</v>
      </c>
      <c r="O7" s="73">
        <v>15</v>
      </c>
      <c r="P7" s="73">
        <v>16</v>
      </c>
      <c r="Q7" s="73">
        <v>17</v>
      </c>
    </row>
    <row r="8" spans="1:17" ht="17.25" thickTop="1" x14ac:dyDescent="0.25">
      <c r="A8" s="113">
        <v>1</v>
      </c>
      <c r="B8" s="129" t="s">
        <v>299</v>
      </c>
      <c r="C8" s="129"/>
      <c r="D8" s="129"/>
      <c r="E8" s="138" t="s">
        <v>300</v>
      </c>
      <c r="F8" s="139">
        <v>1.5</v>
      </c>
      <c r="G8" s="130">
        <v>4</v>
      </c>
      <c r="H8" s="130"/>
      <c r="I8" s="129" t="s">
        <v>301</v>
      </c>
      <c r="J8" s="129"/>
      <c r="K8" s="129"/>
      <c r="L8" s="129"/>
      <c r="M8" s="129"/>
      <c r="N8" s="129"/>
      <c r="O8" s="74">
        <v>372895500</v>
      </c>
      <c r="P8" s="74"/>
      <c r="Q8" s="129"/>
    </row>
    <row r="9" spans="1:17" x14ac:dyDescent="0.25">
      <c r="A9" s="113">
        <v>2</v>
      </c>
      <c r="B9" s="129" t="s">
        <v>299</v>
      </c>
      <c r="C9" s="129"/>
      <c r="D9" s="129"/>
      <c r="E9" s="138" t="s">
        <v>342</v>
      </c>
      <c r="F9" s="139">
        <v>1.5</v>
      </c>
      <c r="G9" s="130">
        <v>4</v>
      </c>
      <c r="H9" s="130"/>
      <c r="I9" s="129" t="s">
        <v>349</v>
      </c>
      <c r="J9" s="129"/>
      <c r="K9" s="129"/>
      <c r="L9" s="129"/>
      <c r="M9" s="129"/>
      <c r="N9" s="129"/>
      <c r="O9" s="74">
        <v>150000000</v>
      </c>
      <c r="P9" s="74"/>
      <c r="Q9" s="129"/>
    </row>
    <row r="10" spans="1:17" x14ac:dyDescent="0.25">
      <c r="A10" s="113">
        <v>3</v>
      </c>
      <c r="B10" s="129" t="s">
        <v>299</v>
      </c>
      <c r="C10" s="129"/>
      <c r="D10" s="129"/>
      <c r="E10" s="138" t="s">
        <v>343</v>
      </c>
      <c r="F10" s="74">
        <v>0.85</v>
      </c>
      <c r="G10" s="130">
        <v>4</v>
      </c>
      <c r="H10" s="130"/>
      <c r="I10" s="129" t="s">
        <v>48</v>
      </c>
      <c r="J10" s="129"/>
      <c r="K10" s="129"/>
      <c r="L10" s="129"/>
      <c r="M10" s="129"/>
      <c r="N10" s="129"/>
      <c r="O10" s="74">
        <v>113000000</v>
      </c>
      <c r="P10" s="74"/>
      <c r="Q10" s="129"/>
    </row>
    <row r="11" spans="1:17" ht="33" x14ac:dyDescent="0.25">
      <c r="A11" s="113">
        <v>4</v>
      </c>
      <c r="B11" s="129" t="s">
        <v>299</v>
      </c>
      <c r="C11" s="129"/>
      <c r="D11" s="129"/>
      <c r="E11" s="138" t="s">
        <v>344</v>
      </c>
      <c r="F11" s="139">
        <v>1.2</v>
      </c>
      <c r="G11" s="130">
        <v>4</v>
      </c>
      <c r="H11" s="130"/>
      <c r="I11" s="129" t="s">
        <v>350</v>
      </c>
      <c r="J11" s="129"/>
      <c r="K11" s="129"/>
      <c r="L11" s="129"/>
      <c r="M11" s="129"/>
      <c r="N11" s="129"/>
      <c r="O11" s="74">
        <v>823870000</v>
      </c>
      <c r="P11" s="74"/>
      <c r="Q11" s="129"/>
    </row>
    <row r="12" spans="1:17" ht="33" x14ac:dyDescent="0.25">
      <c r="A12" s="113">
        <v>5</v>
      </c>
      <c r="B12" s="129" t="s">
        <v>299</v>
      </c>
      <c r="C12" s="129"/>
      <c r="D12" s="129"/>
      <c r="E12" s="138" t="s">
        <v>344</v>
      </c>
      <c r="F12" s="139">
        <v>0.6</v>
      </c>
      <c r="G12" s="130">
        <v>4</v>
      </c>
      <c r="H12" s="130"/>
      <c r="I12" s="129" t="s">
        <v>351</v>
      </c>
      <c r="J12" s="129"/>
      <c r="K12" s="129"/>
      <c r="L12" s="129"/>
      <c r="M12" s="129"/>
      <c r="N12" s="129"/>
      <c r="O12" s="74">
        <v>176783000</v>
      </c>
      <c r="P12" s="74"/>
      <c r="Q12" s="129"/>
    </row>
    <row r="13" spans="1:17" x14ac:dyDescent="0.25">
      <c r="A13" s="113">
        <v>6</v>
      </c>
      <c r="B13" s="129" t="s">
        <v>299</v>
      </c>
      <c r="C13" s="129"/>
      <c r="D13" s="129"/>
      <c r="E13" s="138" t="s">
        <v>300</v>
      </c>
      <c r="F13" s="139">
        <v>0.6</v>
      </c>
      <c r="G13" s="130">
        <v>4</v>
      </c>
      <c r="H13" s="130"/>
      <c r="I13" s="129" t="s">
        <v>42</v>
      </c>
      <c r="J13" s="129"/>
      <c r="K13" s="129"/>
      <c r="L13" s="129"/>
      <c r="M13" s="129"/>
      <c r="N13" s="129"/>
      <c r="O13" s="74">
        <v>170801000</v>
      </c>
      <c r="P13" s="74"/>
      <c r="Q13" s="129"/>
    </row>
    <row r="14" spans="1:17" x14ac:dyDescent="0.25">
      <c r="A14" s="113">
        <v>7</v>
      </c>
      <c r="B14" s="129" t="s">
        <v>341</v>
      </c>
      <c r="C14" s="129"/>
      <c r="D14" s="129"/>
      <c r="E14" s="138" t="s">
        <v>344</v>
      </c>
      <c r="F14" s="139">
        <v>1</v>
      </c>
      <c r="G14" s="130">
        <v>4</v>
      </c>
      <c r="H14" s="130"/>
      <c r="I14" s="129" t="s">
        <v>352</v>
      </c>
      <c r="J14" s="129"/>
      <c r="K14" s="129"/>
      <c r="L14" s="129"/>
      <c r="M14" s="129"/>
      <c r="N14" s="129"/>
      <c r="O14" s="74">
        <v>51375000</v>
      </c>
      <c r="P14" s="74"/>
      <c r="Q14" s="129" t="s">
        <v>358</v>
      </c>
    </row>
    <row r="15" spans="1:17" ht="13.5" customHeight="1" x14ac:dyDescent="0.25">
      <c r="A15" s="113">
        <v>8</v>
      </c>
      <c r="B15" s="129" t="s">
        <v>341</v>
      </c>
      <c r="C15" s="129"/>
      <c r="D15" s="129"/>
      <c r="E15" s="138" t="s">
        <v>345</v>
      </c>
      <c r="F15" s="139">
        <v>1</v>
      </c>
      <c r="G15" s="130">
        <v>4</v>
      </c>
      <c r="H15" s="130"/>
      <c r="I15" s="129" t="s">
        <v>353</v>
      </c>
      <c r="J15" s="129"/>
      <c r="K15" s="129"/>
      <c r="L15" s="129"/>
      <c r="M15" s="129"/>
      <c r="N15" s="129"/>
      <c r="O15" s="74">
        <v>25000000</v>
      </c>
      <c r="P15" s="74"/>
      <c r="Q15" s="129"/>
    </row>
    <row r="16" spans="1:17" ht="13.5" customHeight="1" x14ac:dyDescent="0.25">
      <c r="A16" s="113">
        <v>9</v>
      </c>
      <c r="B16" s="129" t="s">
        <v>341</v>
      </c>
      <c r="C16" s="129"/>
      <c r="D16" s="129"/>
      <c r="E16" s="138" t="s">
        <v>345</v>
      </c>
      <c r="F16" s="139">
        <v>0.5</v>
      </c>
      <c r="G16" s="130">
        <v>4</v>
      </c>
      <c r="H16" s="130"/>
      <c r="I16" s="129" t="s">
        <v>59</v>
      </c>
      <c r="J16" s="129"/>
      <c r="K16" s="129"/>
      <c r="L16" s="129"/>
      <c r="M16" s="129"/>
      <c r="N16" s="129"/>
      <c r="O16" s="74">
        <v>25000000</v>
      </c>
      <c r="P16" s="74"/>
      <c r="Q16" s="129"/>
    </row>
    <row r="17" spans="1:17" ht="13.5" customHeight="1" x14ac:dyDescent="0.25">
      <c r="A17" s="113">
        <v>10</v>
      </c>
      <c r="B17" s="129" t="s">
        <v>341</v>
      </c>
      <c r="C17" s="129"/>
      <c r="D17" s="129"/>
      <c r="E17" s="138" t="s">
        <v>345</v>
      </c>
      <c r="F17" s="139">
        <v>0.5</v>
      </c>
      <c r="G17" s="130">
        <v>4</v>
      </c>
      <c r="H17" s="130"/>
      <c r="I17" s="129" t="s">
        <v>354</v>
      </c>
      <c r="J17" s="129"/>
      <c r="K17" s="129"/>
      <c r="L17" s="129"/>
      <c r="M17" s="129"/>
      <c r="N17" s="129"/>
      <c r="O17" s="74">
        <v>25000000</v>
      </c>
      <c r="P17" s="74"/>
      <c r="Q17" s="129"/>
    </row>
    <row r="18" spans="1:17" ht="13.5" customHeight="1" x14ac:dyDescent="0.25">
      <c r="A18" s="113">
        <v>11</v>
      </c>
      <c r="B18" s="129" t="s">
        <v>341</v>
      </c>
      <c r="C18" s="114"/>
      <c r="D18" s="114"/>
      <c r="E18" s="115" t="s">
        <v>344</v>
      </c>
      <c r="F18" s="75">
        <v>0.95</v>
      </c>
      <c r="G18" s="130">
        <v>4</v>
      </c>
      <c r="H18" s="117"/>
      <c r="I18" s="114" t="s">
        <v>45</v>
      </c>
      <c r="J18" s="114"/>
      <c r="K18" s="114"/>
      <c r="L18" s="114"/>
      <c r="M18" s="114"/>
      <c r="N18" s="114"/>
      <c r="O18" s="75">
        <v>57700000</v>
      </c>
      <c r="P18" s="75"/>
      <c r="Q18" s="114" t="s">
        <v>358</v>
      </c>
    </row>
    <row r="19" spans="1:17" ht="13.5" customHeight="1" x14ac:dyDescent="0.25">
      <c r="A19" s="113">
        <v>12</v>
      </c>
      <c r="B19" s="129" t="s">
        <v>341</v>
      </c>
      <c r="C19" s="114"/>
      <c r="D19" s="114"/>
      <c r="E19" s="138" t="s">
        <v>345</v>
      </c>
      <c r="F19" s="75">
        <v>0.75</v>
      </c>
      <c r="G19" s="130">
        <v>4</v>
      </c>
      <c r="H19" s="117"/>
      <c r="I19" s="114" t="s">
        <v>355</v>
      </c>
      <c r="J19" s="114"/>
      <c r="K19" s="114"/>
      <c r="L19" s="114"/>
      <c r="M19" s="114"/>
      <c r="N19" s="114"/>
      <c r="O19" s="75">
        <v>25000000</v>
      </c>
      <c r="P19" s="75"/>
      <c r="Q19" s="114"/>
    </row>
    <row r="20" spans="1:17" ht="13.5" customHeight="1" x14ac:dyDescent="0.25">
      <c r="A20" s="113">
        <v>13</v>
      </c>
      <c r="B20" s="129" t="s">
        <v>341</v>
      </c>
      <c r="C20" s="114"/>
      <c r="D20" s="114"/>
      <c r="E20" s="138" t="s">
        <v>345</v>
      </c>
      <c r="F20" s="116">
        <v>0.5</v>
      </c>
      <c r="G20" s="130">
        <v>4</v>
      </c>
      <c r="H20" s="117"/>
      <c r="I20" s="114" t="s">
        <v>356</v>
      </c>
      <c r="J20" s="114"/>
      <c r="K20" s="114"/>
      <c r="L20" s="114"/>
      <c r="M20" s="114"/>
      <c r="N20" s="114"/>
      <c r="O20" s="75">
        <v>25000000</v>
      </c>
      <c r="P20" s="75"/>
      <c r="Q20" s="114"/>
    </row>
    <row r="21" spans="1:17" ht="13.5" customHeight="1" x14ac:dyDescent="0.25">
      <c r="A21" s="113">
        <v>14</v>
      </c>
      <c r="B21" s="129" t="s">
        <v>341</v>
      </c>
      <c r="C21" s="114"/>
      <c r="D21" s="114"/>
      <c r="E21" s="115" t="s">
        <v>344</v>
      </c>
      <c r="F21" s="75">
        <v>1.25</v>
      </c>
      <c r="G21" s="130">
        <v>4</v>
      </c>
      <c r="H21" s="117"/>
      <c r="I21" s="114" t="s">
        <v>59</v>
      </c>
      <c r="J21" s="114"/>
      <c r="K21" s="114"/>
      <c r="L21" s="114"/>
      <c r="M21" s="114"/>
      <c r="N21" s="114"/>
      <c r="O21" s="75">
        <v>127339000</v>
      </c>
      <c r="P21" s="75"/>
      <c r="Q21" s="114" t="s">
        <v>358</v>
      </c>
    </row>
    <row r="22" spans="1:17" x14ac:dyDescent="0.25">
      <c r="A22" s="113">
        <v>15</v>
      </c>
      <c r="B22" s="114" t="s">
        <v>299</v>
      </c>
      <c r="C22" s="114"/>
      <c r="D22" s="114"/>
      <c r="E22" s="115" t="s">
        <v>346</v>
      </c>
      <c r="F22" s="116">
        <v>0.4</v>
      </c>
      <c r="G22" s="130">
        <v>4</v>
      </c>
      <c r="H22" s="117"/>
      <c r="I22" s="114" t="s">
        <v>84</v>
      </c>
      <c r="J22" s="114"/>
      <c r="K22" s="114"/>
      <c r="L22" s="114"/>
      <c r="M22" s="114"/>
      <c r="N22" s="114"/>
      <c r="O22" s="75">
        <v>70000000</v>
      </c>
      <c r="P22" s="75"/>
      <c r="Q22" s="114"/>
    </row>
    <row r="23" spans="1:17" x14ac:dyDescent="0.25">
      <c r="A23" s="113">
        <v>16</v>
      </c>
      <c r="B23" s="114" t="s">
        <v>299</v>
      </c>
      <c r="C23" s="114"/>
      <c r="D23" s="114"/>
      <c r="E23" s="115" t="s">
        <v>346</v>
      </c>
      <c r="F23" s="116">
        <v>0.5</v>
      </c>
      <c r="G23" s="130">
        <v>4</v>
      </c>
      <c r="H23" s="117"/>
      <c r="I23" s="114" t="s">
        <v>51</v>
      </c>
      <c r="J23" s="114"/>
      <c r="K23" s="114"/>
      <c r="L23" s="114"/>
      <c r="M23" s="114"/>
      <c r="N23" s="114"/>
      <c r="O23" s="75">
        <v>53000000</v>
      </c>
      <c r="P23" s="75"/>
      <c r="Q23" s="114"/>
    </row>
    <row r="24" spans="1:17" ht="17.25" customHeight="1" x14ac:dyDescent="0.25">
      <c r="A24" s="113">
        <v>17</v>
      </c>
      <c r="B24" s="114" t="s">
        <v>299</v>
      </c>
      <c r="C24" s="114"/>
      <c r="D24" s="114"/>
      <c r="E24" s="115" t="s">
        <v>346</v>
      </c>
      <c r="F24" s="116">
        <v>3</v>
      </c>
      <c r="G24" s="130">
        <v>4</v>
      </c>
      <c r="H24" s="117"/>
      <c r="I24" s="114" t="s">
        <v>357</v>
      </c>
      <c r="J24" s="114"/>
      <c r="K24" s="114"/>
      <c r="L24" s="114"/>
      <c r="M24" s="114"/>
      <c r="N24" s="114"/>
      <c r="O24" s="75">
        <v>301250700</v>
      </c>
      <c r="P24" s="75"/>
      <c r="Q24" s="114"/>
    </row>
    <row r="25" spans="1:17" ht="21.75" customHeight="1" x14ac:dyDescent="0.25">
      <c r="A25" s="113">
        <v>18</v>
      </c>
      <c r="B25" s="114" t="s">
        <v>348</v>
      </c>
      <c r="C25" s="114"/>
      <c r="D25" s="114"/>
      <c r="E25" s="115" t="s">
        <v>347</v>
      </c>
      <c r="F25" s="117">
        <v>0.2</v>
      </c>
      <c r="G25" s="130">
        <v>4</v>
      </c>
      <c r="H25" s="117"/>
      <c r="I25" s="114" t="s">
        <v>49</v>
      </c>
      <c r="J25" s="114"/>
      <c r="K25" s="114"/>
      <c r="L25" s="114"/>
      <c r="M25" s="114"/>
      <c r="N25" s="114"/>
      <c r="O25" s="75">
        <v>96472000</v>
      </c>
      <c r="P25" s="75"/>
      <c r="Q25" s="114"/>
    </row>
    <row r="26" spans="1:17" x14ac:dyDescent="0.25">
      <c r="A26" s="114"/>
      <c r="B26" s="114"/>
      <c r="C26" s="114"/>
      <c r="D26" s="114"/>
      <c r="E26" s="115"/>
      <c r="F26" s="117"/>
      <c r="G26" s="117"/>
      <c r="H26" s="117"/>
      <c r="I26" s="114"/>
      <c r="J26" s="114"/>
      <c r="K26" s="114"/>
      <c r="L26" s="114"/>
      <c r="M26" s="114"/>
      <c r="N26" s="114"/>
      <c r="O26" s="75"/>
      <c r="P26" s="75"/>
      <c r="Q26" s="114"/>
    </row>
    <row r="27" spans="1:17" x14ac:dyDescent="0.25">
      <c r="A27" s="114"/>
      <c r="B27" s="114"/>
      <c r="C27" s="114"/>
      <c r="D27" s="114"/>
      <c r="E27" s="115"/>
      <c r="F27" s="117"/>
      <c r="G27" s="117"/>
      <c r="H27" s="117"/>
      <c r="I27" s="114"/>
      <c r="J27" s="114"/>
      <c r="K27" s="114"/>
      <c r="L27" s="114"/>
      <c r="M27" s="114"/>
      <c r="N27" s="114"/>
      <c r="O27" s="75"/>
      <c r="P27" s="75"/>
      <c r="Q27" s="114"/>
    </row>
    <row r="28" spans="1:17" x14ac:dyDescent="0.25">
      <c r="A28" s="114"/>
      <c r="B28" s="114"/>
      <c r="C28" s="114"/>
      <c r="D28" s="114"/>
      <c r="E28" s="115"/>
      <c r="F28" s="117"/>
      <c r="G28" s="117"/>
      <c r="H28" s="117"/>
      <c r="I28" s="114"/>
      <c r="J28" s="114"/>
      <c r="K28" s="114"/>
      <c r="L28" s="114"/>
      <c r="M28" s="114"/>
      <c r="N28" s="114"/>
      <c r="O28" s="75"/>
      <c r="P28" s="75"/>
      <c r="Q28" s="114"/>
    </row>
    <row r="29" spans="1:17" x14ac:dyDescent="0.25">
      <c r="A29" s="114"/>
      <c r="B29" s="114"/>
      <c r="C29" s="114"/>
      <c r="D29" s="114"/>
      <c r="E29" s="115"/>
      <c r="F29" s="117"/>
      <c r="G29" s="117"/>
      <c r="H29" s="117"/>
      <c r="I29" s="114"/>
      <c r="J29" s="114"/>
      <c r="K29" s="114"/>
      <c r="L29" s="114"/>
      <c r="M29" s="114"/>
      <c r="N29" s="114"/>
      <c r="O29" s="75"/>
      <c r="P29" s="75"/>
      <c r="Q29" s="114"/>
    </row>
    <row r="30" spans="1:17" x14ac:dyDescent="0.25">
      <c r="A30" s="114"/>
      <c r="B30" s="114"/>
      <c r="C30" s="114"/>
      <c r="D30" s="114"/>
      <c r="E30" s="115"/>
      <c r="F30" s="117"/>
      <c r="G30" s="117"/>
      <c r="H30" s="117"/>
      <c r="I30" s="114"/>
      <c r="J30" s="114"/>
      <c r="K30" s="114"/>
      <c r="L30" s="114"/>
      <c r="M30" s="114"/>
      <c r="N30" s="114"/>
      <c r="O30" s="75"/>
      <c r="P30" s="75"/>
      <c r="Q30" s="114"/>
    </row>
    <row r="31" spans="1:17" x14ac:dyDescent="0.25">
      <c r="A31" s="114"/>
      <c r="B31" s="114"/>
      <c r="C31" s="114"/>
      <c r="D31" s="114"/>
      <c r="E31" s="115"/>
      <c r="F31" s="117"/>
      <c r="G31" s="117"/>
      <c r="H31" s="117"/>
      <c r="I31" s="114"/>
      <c r="J31" s="114"/>
      <c r="K31" s="114"/>
      <c r="L31" s="114"/>
      <c r="M31" s="114"/>
      <c r="N31" s="114"/>
      <c r="O31" s="75"/>
      <c r="P31" s="75"/>
      <c r="Q31" s="114"/>
    </row>
    <row r="32" spans="1:17" x14ac:dyDescent="0.25">
      <c r="A32" s="114"/>
      <c r="B32" s="114"/>
      <c r="C32" s="114"/>
      <c r="D32" s="114"/>
      <c r="E32" s="115"/>
      <c r="F32" s="117"/>
      <c r="G32" s="117"/>
      <c r="H32" s="117"/>
      <c r="I32" s="114"/>
      <c r="J32" s="114"/>
      <c r="K32" s="114"/>
      <c r="L32" s="114"/>
      <c r="M32" s="114"/>
      <c r="N32" s="114"/>
      <c r="O32" s="75"/>
      <c r="P32" s="75"/>
      <c r="Q32" s="114"/>
    </row>
    <row r="33" spans="1:17" x14ac:dyDescent="0.25">
      <c r="A33" s="114"/>
      <c r="B33" s="114"/>
      <c r="C33" s="114"/>
      <c r="D33" s="114"/>
      <c r="E33" s="115"/>
      <c r="F33" s="117"/>
      <c r="G33" s="117"/>
      <c r="H33" s="117"/>
      <c r="I33" s="114"/>
      <c r="J33" s="114"/>
      <c r="K33" s="114"/>
      <c r="L33" s="114"/>
      <c r="M33" s="114"/>
      <c r="N33" s="114"/>
      <c r="O33" s="75"/>
      <c r="P33" s="75"/>
      <c r="Q33" s="114"/>
    </row>
    <row r="34" spans="1:17" x14ac:dyDescent="0.25">
      <c r="A34" s="114"/>
      <c r="B34" s="114"/>
      <c r="C34" s="114"/>
      <c r="D34" s="114"/>
      <c r="E34" s="115"/>
      <c r="F34" s="117"/>
      <c r="G34" s="117"/>
      <c r="H34" s="117"/>
      <c r="I34" s="114"/>
      <c r="J34" s="114"/>
      <c r="K34" s="114"/>
      <c r="L34" s="114"/>
      <c r="M34" s="114"/>
      <c r="N34" s="114"/>
      <c r="O34" s="75"/>
      <c r="P34" s="75"/>
      <c r="Q34" s="114"/>
    </row>
    <row r="35" spans="1:17" x14ac:dyDescent="0.25">
      <c r="A35" s="114"/>
      <c r="B35" s="114"/>
      <c r="C35" s="114"/>
      <c r="D35" s="114"/>
      <c r="E35" s="115"/>
      <c r="F35" s="117"/>
      <c r="G35" s="117"/>
      <c r="H35" s="117"/>
      <c r="I35" s="114"/>
      <c r="J35" s="114"/>
      <c r="K35" s="114"/>
      <c r="L35" s="114"/>
      <c r="M35" s="114"/>
      <c r="N35" s="114"/>
      <c r="O35" s="75"/>
      <c r="P35" s="75"/>
      <c r="Q35" s="114"/>
    </row>
    <row r="36" spans="1:17" x14ac:dyDescent="0.25">
      <c r="A36" s="114"/>
      <c r="B36" s="114"/>
      <c r="C36" s="114"/>
      <c r="D36" s="114"/>
      <c r="E36" s="115"/>
      <c r="F36" s="117"/>
      <c r="G36" s="117"/>
      <c r="H36" s="117"/>
      <c r="I36" s="114"/>
      <c r="J36" s="114"/>
      <c r="K36" s="114"/>
      <c r="L36" s="114"/>
      <c r="M36" s="114"/>
      <c r="N36" s="114"/>
      <c r="O36" s="75"/>
      <c r="P36" s="75"/>
      <c r="Q36" s="114"/>
    </row>
    <row r="37" spans="1:17" x14ac:dyDescent="0.25">
      <c r="A37" s="114"/>
      <c r="B37" s="114"/>
      <c r="C37" s="114"/>
      <c r="D37" s="114"/>
      <c r="E37" s="115"/>
      <c r="F37" s="117"/>
      <c r="G37" s="117"/>
      <c r="H37" s="117"/>
      <c r="I37" s="114"/>
      <c r="J37" s="114"/>
      <c r="K37" s="114"/>
      <c r="L37" s="114"/>
      <c r="M37" s="114"/>
      <c r="N37" s="114"/>
      <c r="O37" s="75"/>
      <c r="P37" s="75"/>
      <c r="Q37" s="114"/>
    </row>
    <row r="38" spans="1:17" ht="17.25" thickBot="1" x14ac:dyDescent="0.3">
      <c r="A38" s="124"/>
      <c r="B38" s="124"/>
      <c r="C38" s="124"/>
      <c r="D38" s="124"/>
      <c r="E38" s="140"/>
      <c r="F38" s="125"/>
      <c r="G38" s="125"/>
      <c r="H38" s="125"/>
      <c r="I38" s="124"/>
      <c r="J38" s="124"/>
      <c r="K38" s="124"/>
      <c r="L38" s="124"/>
      <c r="M38" s="124"/>
      <c r="N38" s="124"/>
      <c r="O38" s="76"/>
      <c r="P38" s="76"/>
      <c r="Q38" s="124"/>
    </row>
    <row r="39" spans="1:17" ht="17.25" thickTop="1" x14ac:dyDescent="0.25">
      <c r="A39" s="133"/>
      <c r="B39" s="203" t="s">
        <v>18</v>
      </c>
      <c r="C39" s="204"/>
      <c r="D39" s="204"/>
      <c r="E39" s="204"/>
      <c r="F39" s="204"/>
      <c r="G39" s="204"/>
      <c r="H39" s="204"/>
      <c r="I39" s="204"/>
      <c r="J39" s="204"/>
      <c r="K39" s="204"/>
      <c r="L39" s="205"/>
      <c r="M39" s="141"/>
      <c r="N39" s="141"/>
      <c r="O39" s="77">
        <f>SUM(O8:O38)</f>
        <v>2689486200</v>
      </c>
      <c r="P39" s="77"/>
      <c r="Q39" s="133"/>
    </row>
    <row r="41" spans="1:17" s="143" customFormat="1" x14ac:dyDescent="0.25">
      <c r="A41" s="142"/>
      <c r="C41" s="142" t="s">
        <v>19</v>
      </c>
      <c r="N41" s="142" t="s">
        <v>108</v>
      </c>
    </row>
    <row r="42" spans="1:17" s="143" customFormat="1" x14ac:dyDescent="0.25">
      <c r="A42" s="142"/>
      <c r="C42" s="142" t="s">
        <v>104</v>
      </c>
      <c r="N42" s="142" t="s">
        <v>20</v>
      </c>
    </row>
    <row r="43" spans="1:17" s="143" customFormat="1" x14ac:dyDescent="0.25">
      <c r="A43" s="142"/>
      <c r="C43" s="142"/>
      <c r="N43" s="142"/>
    </row>
    <row r="44" spans="1:17" s="143" customFormat="1" x14ac:dyDescent="0.25">
      <c r="A44" s="142"/>
      <c r="C44" s="142"/>
      <c r="N44" s="142"/>
      <c r="P44" s="144"/>
    </row>
    <row r="45" spans="1:17" s="143" customFormat="1" x14ac:dyDescent="0.25">
      <c r="A45" s="142"/>
      <c r="C45" s="142"/>
      <c r="N45" s="142"/>
    </row>
    <row r="46" spans="1:17" s="143" customFormat="1" x14ac:dyDescent="0.25">
      <c r="A46" s="142"/>
      <c r="C46" s="142" t="s">
        <v>110</v>
      </c>
      <c r="N46" s="142" t="s">
        <v>106</v>
      </c>
    </row>
    <row r="51" spans="1:20" ht="18" x14ac:dyDescent="0.25">
      <c r="A51" s="211" t="s">
        <v>0</v>
      </c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</row>
    <row r="52" spans="1:20" ht="18" x14ac:dyDescent="0.25">
      <c r="A52" s="211" t="s">
        <v>291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</row>
    <row r="54" spans="1:20" x14ac:dyDescent="0.25">
      <c r="A54" s="222" t="s">
        <v>2</v>
      </c>
      <c r="B54" s="222" t="s">
        <v>3</v>
      </c>
      <c r="C54" s="222" t="s">
        <v>4</v>
      </c>
      <c r="D54" s="222"/>
      <c r="E54" s="222" t="s">
        <v>292</v>
      </c>
      <c r="F54" s="206" t="s">
        <v>293</v>
      </c>
      <c r="G54" s="206" t="s">
        <v>294</v>
      </c>
      <c r="H54" s="206" t="s">
        <v>5</v>
      </c>
      <c r="I54" s="222" t="s">
        <v>295</v>
      </c>
      <c r="J54" s="209" t="s">
        <v>296</v>
      </c>
      <c r="K54" s="210"/>
      <c r="L54" s="206" t="s">
        <v>8</v>
      </c>
      <c r="M54" s="206" t="s">
        <v>254</v>
      </c>
      <c r="N54" s="206" t="s">
        <v>255</v>
      </c>
      <c r="O54" s="206" t="s">
        <v>11</v>
      </c>
      <c r="P54" s="206" t="s">
        <v>297</v>
      </c>
      <c r="Q54" s="222" t="s">
        <v>12</v>
      </c>
    </row>
    <row r="55" spans="1:20" ht="17.25" thickBot="1" x14ac:dyDescent="0.3">
      <c r="A55" s="222"/>
      <c r="B55" s="222"/>
      <c r="C55" s="128" t="s">
        <v>13</v>
      </c>
      <c r="D55" s="128" t="s">
        <v>14</v>
      </c>
      <c r="E55" s="222"/>
      <c r="F55" s="207"/>
      <c r="G55" s="207"/>
      <c r="H55" s="207"/>
      <c r="I55" s="222"/>
      <c r="J55" s="136" t="s">
        <v>17</v>
      </c>
      <c r="K55" s="137" t="s">
        <v>4</v>
      </c>
      <c r="L55" s="207"/>
      <c r="M55" s="207"/>
      <c r="N55" s="207"/>
      <c r="O55" s="207"/>
      <c r="P55" s="207"/>
      <c r="Q55" s="222"/>
    </row>
    <row r="56" spans="1:20" ht="18" thickTop="1" thickBot="1" x14ac:dyDescent="0.3">
      <c r="A56" s="73">
        <v>1</v>
      </c>
      <c r="B56" s="73">
        <v>2</v>
      </c>
      <c r="C56" s="73">
        <v>3</v>
      </c>
      <c r="D56" s="73">
        <v>4</v>
      </c>
      <c r="E56" s="73">
        <v>5</v>
      </c>
      <c r="F56" s="73">
        <v>6</v>
      </c>
      <c r="G56" s="73">
        <v>7</v>
      </c>
      <c r="H56" s="73">
        <v>8</v>
      </c>
      <c r="I56" s="73">
        <v>9</v>
      </c>
      <c r="J56" s="73">
        <v>10</v>
      </c>
      <c r="K56" s="73">
        <v>11</v>
      </c>
      <c r="L56" s="73">
        <v>12</v>
      </c>
      <c r="M56" s="73">
        <v>13</v>
      </c>
      <c r="N56" s="73">
        <v>14</v>
      </c>
      <c r="O56" s="73">
        <v>15</v>
      </c>
      <c r="P56" s="73">
        <v>16</v>
      </c>
      <c r="Q56" s="73">
        <v>17</v>
      </c>
    </row>
    <row r="57" spans="1:20" ht="17.25" thickTop="1" x14ac:dyDescent="0.25">
      <c r="A57" s="113">
        <v>1</v>
      </c>
      <c r="B57" s="129" t="s">
        <v>299</v>
      </c>
      <c r="C57" s="129"/>
      <c r="D57" s="129"/>
      <c r="E57" s="138" t="s">
        <v>300</v>
      </c>
      <c r="F57" s="139">
        <v>1.5</v>
      </c>
      <c r="G57" s="130">
        <v>4</v>
      </c>
      <c r="H57" s="130"/>
      <c r="I57" s="129" t="s">
        <v>301</v>
      </c>
      <c r="J57" s="129"/>
      <c r="K57" s="129"/>
      <c r="L57" s="129"/>
      <c r="M57" s="129"/>
      <c r="N57" s="129"/>
      <c r="O57" s="74">
        <v>372895500</v>
      </c>
      <c r="P57" s="74"/>
      <c r="Q57" s="129"/>
    </row>
    <row r="58" spans="1:20" x14ac:dyDescent="0.25">
      <c r="A58" s="113">
        <v>2</v>
      </c>
      <c r="B58" s="129" t="s">
        <v>299</v>
      </c>
      <c r="C58" s="129"/>
      <c r="D58" s="129"/>
      <c r="E58" s="138" t="s">
        <v>342</v>
      </c>
      <c r="F58" s="139">
        <v>1.5</v>
      </c>
      <c r="G58" s="130">
        <v>4</v>
      </c>
      <c r="H58" s="130"/>
      <c r="I58" s="129" t="s">
        <v>349</v>
      </c>
      <c r="J58" s="129"/>
      <c r="K58" s="129"/>
      <c r="L58" s="129"/>
      <c r="M58" s="129"/>
      <c r="N58" s="129"/>
      <c r="O58" s="74">
        <v>150000000</v>
      </c>
      <c r="P58" s="74"/>
      <c r="Q58" s="129"/>
    </row>
    <row r="59" spans="1:20" x14ac:dyDescent="0.25">
      <c r="A59" s="113">
        <v>3</v>
      </c>
      <c r="B59" s="129" t="s">
        <v>299</v>
      </c>
      <c r="C59" s="129"/>
      <c r="D59" s="129"/>
      <c r="E59" s="138" t="s">
        <v>343</v>
      </c>
      <c r="F59" s="74">
        <v>0.85</v>
      </c>
      <c r="G59" s="130">
        <v>4</v>
      </c>
      <c r="H59" s="130"/>
      <c r="I59" s="129" t="s">
        <v>48</v>
      </c>
      <c r="J59" s="129"/>
      <c r="K59" s="129"/>
      <c r="L59" s="129"/>
      <c r="M59" s="129"/>
      <c r="N59" s="129"/>
      <c r="O59" s="74">
        <v>113000000</v>
      </c>
      <c r="P59" s="74"/>
      <c r="Q59" s="129"/>
      <c r="T59" s="119">
        <f>SUM(O57:O62)</f>
        <v>1807349500</v>
      </c>
    </row>
    <row r="60" spans="1:20" ht="33" x14ac:dyDescent="0.25">
      <c r="A60" s="113">
        <v>4</v>
      </c>
      <c r="B60" s="129" t="s">
        <v>299</v>
      </c>
      <c r="C60" s="129"/>
      <c r="D60" s="129"/>
      <c r="E60" s="138" t="s">
        <v>344</v>
      </c>
      <c r="F60" s="139">
        <v>1.2</v>
      </c>
      <c r="G60" s="130">
        <v>4</v>
      </c>
      <c r="H60" s="130"/>
      <c r="I60" s="129" t="s">
        <v>350</v>
      </c>
      <c r="J60" s="129"/>
      <c r="K60" s="129"/>
      <c r="L60" s="129"/>
      <c r="M60" s="129"/>
      <c r="N60" s="129"/>
      <c r="O60" s="74">
        <v>823870000</v>
      </c>
      <c r="P60" s="74"/>
      <c r="Q60" s="129"/>
      <c r="T60" s="119">
        <f>SUM(O71:O73)</f>
        <v>424250700</v>
      </c>
    </row>
    <row r="61" spans="1:20" ht="33" x14ac:dyDescent="0.25">
      <c r="A61" s="113">
        <v>5</v>
      </c>
      <c r="B61" s="129" t="s">
        <v>299</v>
      </c>
      <c r="C61" s="129"/>
      <c r="D61" s="129"/>
      <c r="E61" s="138" t="s">
        <v>344</v>
      </c>
      <c r="F61" s="139">
        <v>0.6</v>
      </c>
      <c r="G61" s="130">
        <v>4</v>
      </c>
      <c r="H61" s="130"/>
      <c r="I61" s="129" t="s">
        <v>351</v>
      </c>
      <c r="J61" s="129"/>
      <c r="K61" s="129"/>
      <c r="L61" s="129"/>
      <c r="M61" s="129"/>
      <c r="N61" s="129"/>
      <c r="O61" s="74">
        <v>176783000</v>
      </c>
      <c r="P61" s="74"/>
      <c r="Q61" s="129"/>
      <c r="T61" s="119">
        <f>SUM(O75:O77)</f>
        <v>226230000</v>
      </c>
    </row>
    <row r="62" spans="1:20" x14ac:dyDescent="0.25">
      <c r="A62" s="113">
        <v>6</v>
      </c>
      <c r="B62" s="129" t="s">
        <v>299</v>
      </c>
      <c r="C62" s="129"/>
      <c r="D62" s="129"/>
      <c r="E62" s="138" t="s">
        <v>300</v>
      </c>
      <c r="F62" s="139">
        <v>0.6</v>
      </c>
      <c r="G62" s="130">
        <v>4</v>
      </c>
      <c r="H62" s="130"/>
      <c r="I62" s="129" t="s">
        <v>42</v>
      </c>
      <c r="J62" s="129"/>
      <c r="K62" s="129"/>
      <c r="L62" s="129"/>
      <c r="M62" s="129"/>
      <c r="N62" s="129"/>
      <c r="O62" s="74">
        <v>170801000</v>
      </c>
      <c r="P62" s="74"/>
      <c r="Q62" s="129"/>
      <c r="T62" s="119">
        <f>SUM(T59:T61)</f>
        <v>2457830200</v>
      </c>
    </row>
    <row r="63" spans="1:20" x14ac:dyDescent="0.25">
      <c r="A63" s="113">
        <v>7</v>
      </c>
      <c r="B63" s="129" t="s">
        <v>341</v>
      </c>
      <c r="C63" s="129"/>
      <c r="D63" s="129"/>
      <c r="E63" s="138" t="s">
        <v>344</v>
      </c>
      <c r="F63" s="139">
        <v>1</v>
      </c>
      <c r="G63" s="130">
        <v>4</v>
      </c>
      <c r="H63" s="130"/>
      <c r="I63" s="129" t="s">
        <v>352</v>
      </c>
      <c r="J63" s="129"/>
      <c r="K63" s="129"/>
      <c r="L63" s="129"/>
      <c r="M63" s="129"/>
      <c r="N63" s="129"/>
      <c r="O63" s="74">
        <v>51375000</v>
      </c>
      <c r="P63" s="74"/>
      <c r="Q63" s="129" t="s">
        <v>358</v>
      </c>
    </row>
    <row r="64" spans="1:20" x14ac:dyDescent="0.25">
      <c r="A64" s="113">
        <v>8</v>
      </c>
      <c r="B64" s="129" t="s">
        <v>341</v>
      </c>
      <c r="C64" s="129"/>
      <c r="D64" s="129"/>
      <c r="E64" s="138" t="s">
        <v>345</v>
      </c>
      <c r="F64" s="139">
        <v>1</v>
      </c>
      <c r="G64" s="130">
        <v>4</v>
      </c>
      <c r="H64" s="130"/>
      <c r="I64" s="129" t="s">
        <v>353</v>
      </c>
      <c r="J64" s="129"/>
      <c r="K64" s="129"/>
      <c r="L64" s="129"/>
      <c r="M64" s="129"/>
      <c r="N64" s="129"/>
      <c r="O64" s="74">
        <v>25000000</v>
      </c>
      <c r="P64" s="74"/>
      <c r="Q64" s="129"/>
    </row>
    <row r="65" spans="1:20" x14ac:dyDescent="0.25">
      <c r="A65" s="113">
        <v>9</v>
      </c>
      <c r="B65" s="129" t="s">
        <v>341</v>
      </c>
      <c r="C65" s="129"/>
      <c r="D65" s="129"/>
      <c r="E65" s="138" t="s">
        <v>345</v>
      </c>
      <c r="F65" s="139">
        <v>0.5</v>
      </c>
      <c r="G65" s="130">
        <v>4</v>
      </c>
      <c r="H65" s="130"/>
      <c r="I65" s="129" t="s">
        <v>59</v>
      </c>
      <c r="J65" s="129"/>
      <c r="K65" s="129"/>
      <c r="L65" s="129"/>
      <c r="M65" s="129"/>
      <c r="N65" s="129"/>
      <c r="O65" s="74">
        <v>25000000</v>
      </c>
      <c r="P65" s="74"/>
      <c r="Q65" s="129"/>
    </row>
    <row r="66" spans="1:20" x14ac:dyDescent="0.25">
      <c r="A66" s="113">
        <v>10</v>
      </c>
      <c r="B66" s="129" t="s">
        <v>341</v>
      </c>
      <c r="C66" s="129"/>
      <c r="D66" s="129"/>
      <c r="E66" s="138" t="s">
        <v>345</v>
      </c>
      <c r="F66" s="139">
        <v>0.5</v>
      </c>
      <c r="G66" s="130">
        <v>4</v>
      </c>
      <c r="H66" s="130"/>
      <c r="I66" s="129" t="s">
        <v>354</v>
      </c>
      <c r="J66" s="129"/>
      <c r="K66" s="129"/>
      <c r="L66" s="129"/>
      <c r="M66" s="129"/>
      <c r="N66" s="129"/>
      <c r="O66" s="74">
        <v>25000000</v>
      </c>
      <c r="P66" s="74"/>
      <c r="Q66" s="129"/>
    </row>
    <row r="67" spans="1:20" x14ac:dyDescent="0.25">
      <c r="A67" s="113">
        <v>11</v>
      </c>
      <c r="B67" s="129" t="s">
        <v>341</v>
      </c>
      <c r="C67" s="114"/>
      <c r="D67" s="114"/>
      <c r="E67" s="115" t="s">
        <v>344</v>
      </c>
      <c r="F67" s="75">
        <v>0.95</v>
      </c>
      <c r="G67" s="130">
        <v>4</v>
      </c>
      <c r="H67" s="117"/>
      <c r="I67" s="114" t="s">
        <v>45</v>
      </c>
      <c r="J67" s="114"/>
      <c r="K67" s="114"/>
      <c r="L67" s="114"/>
      <c r="M67" s="114"/>
      <c r="N67" s="114"/>
      <c r="O67" s="75">
        <v>57700000</v>
      </c>
      <c r="P67" s="75"/>
      <c r="Q67" s="114" t="s">
        <v>358</v>
      </c>
    </row>
    <row r="68" spans="1:20" x14ac:dyDescent="0.25">
      <c r="A68" s="113">
        <v>12</v>
      </c>
      <c r="B68" s="129" t="s">
        <v>341</v>
      </c>
      <c r="C68" s="114"/>
      <c r="D68" s="114"/>
      <c r="E68" s="138" t="s">
        <v>345</v>
      </c>
      <c r="F68" s="75">
        <v>0.75</v>
      </c>
      <c r="G68" s="130">
        <v>4</v>
      </c>
      <c r="H68" s="117"/>
      <c r="I68" s="114" t="s">
        <v>355</v>
      </c>
      <c r="J68" s="114"/>
      <c r="K68" s="114"/>
      <c r="L68" s="114"/>
      <c r="M68" s="114"/>
      <c r="N68" s="114"/>
      <c r="O68" s="75">
        <v>25000000</v>
      </c>
      <c r="P68" s="75"/>
      <c r="Q68" s="114"/>
      <c r="T68" s="119">
        <f>SUM(O63:O70)</f>
        <v>361414000</v>
      </c>
    </row>
    <row r="69" spans="1:20" x14ac:dyDescent="0.25">
      <c r="A69" s="113">
        <v>13</v>
      </c>
      <c r="B69" s="129" t="s">
        <v>341</v>
      </c>
      <c r="C69" s="114"/>
      <c r="D69" s="114"/>
      <c r="E69" s="138" t="s">
        <v>345</v>
      </c>
      <c r="F69" s="116">
        <v>0.5</v>
      </c>
      <c r="G69" s="130">
        <v>4</v>
      </c>
      <c r="H69" s="117"/>
      <c r="I69" s="114" t="s">
        <v>356</v>
      </c>
      <c r="J69" s="114"/>
      <c r="K69" s="114"/>
      <c r="L69" s="114"/>
      <c r="M69" s="114"/>
      <c r="N69" s="114"/>
      <c r="O69" s="75">
        <v>25000000</v>
      </c>
      <c r="P69" s="75"/>
      <c r="Q69" s="114"/>
    </row>
    <row r="70" spans="1:20" x14ac:dyDescent="0.25">
      <c r="A70" s="113">
        <v>14</v>
      </c>
      <c r="B70" s="129" t="s">
        <v>341</v>
      </c>
      <c r="C70" s="114"/>
      <c r="D70" s="114"/>
      <c r="E70" s="115" t="s">
        <v>344</v>
      </c>
      <c r="F70" s="75">
        <v>1.25</v>
      </c>
      <c r="G70" s="130">
        <v>4</v>
      </c>
      <c r="H70" s="117"/>
      <c r="I70" s="114" t="s">
        <v>59</v>
      </c>
      <c r="J70" s="114"/>
      <c r="K70" s="114"/>
      <c r="L70" s="114"/>
      <c r="M70" s="114"/>
      <c r="N70" s="114"/>
      <c r="O70" s="75">
        <v>127339000</v>
      </c>
      <c r="P70" s="75"/>
      <c r="Q70" s="114" t="s">
        <v>358</v>
      </c>
    </row>
    <row r="71" spans="1:20" x14ac:dyDescent="0.25">
      <c r="A71" s="113">
        <v>15</v>
      </c>
      <c r="B71" s="114" t="s">
        <v>299</v>
      </c>
      <c r="C71" s="114"/>
      <c r="D71" s="114"/>
      <c r="E71" s="115" t="s">
        <v>346</v>
      </c>
      <c r="F71" s="116">
        <v>0.4</v>
      </c>
      <c r="G71" s="130">
        <v>4</v>
      </c>
      <c r="H71" s="117"/>
      <c r="I71" s="114" t="s">
        <v>84</v>
      </c>
      <c r="J71" s="114"/>
      <c r="K71" s="114"/>
      <c r="L71" s="114"/>
      <c r="M71" s="114"/>
      <c r="N71" s="114"/>
      <c r="O71" s="75">
        <v>70000000</v>
      </c>
      <c r="P71" s="75"/>
      <c r="Q71" s="114"/>
    </row>
    <row r="72" spans="1:20" x14ac:dyDescent="0.25">
      <c r="A72" s="113">
        <v>16</v>
      </c>
      <c r="B72" s="114" t="s">
        <v>299</v>
      </c>
      <c r="C72" s="114"/>
      <c r="D72" s="114"/>
      <c r="E72" s="115" t="s">
        <v>346</v>
      </c>
      <c r="F72" s="116">
        <v>0.5</v>
      </c>
      <c r="G72" s="130">
        <v>4</v>
      </c>
      <c r="H72" s="117"/>
      <c r="I72" s="114" t="s">
        <v>51</v>
      </c>
      <c r="J72" s="114"/>
      <c r="K72" s="114"/>
      <c r="L72" s="114"/>
      <c r="M72" s="114"/>
      <c r="N72" s="114"/>
      <c r="O72" s="75">
        <v>53000000</v>
      </c>
      <c r="P72" s="75"/>
      <c r="Q72" s="114"/>
    </row>
    <row r="73" spans="1:20" x14ac:dyDescent="0.25">
      <c r="A73" s="113">
        <v>17</v>
      </c>
      <c r="B73" s="114" t="s">
        <v>299</v>
      </c>
      <c r="C73" s="114"/>
      <c r="D73" s="114"/>
      <c r="E73" s="115" t="s">
        <v>346</v>
      </c>
      <c r="F73" s="116">
        <v>3</v>
      </c>
      <c r="G73" s="130">
        <v>4</v>
      </c>
      <c r="H73" s="117"/>
      <c r="I73" s="114" t="s">
        <v>357</v>
      </c>
      <c r="J73" s="114"/>
      <c r="K73" s="114"/>
      <c r="L73" s="114"/>
      <c r="M73" s="114"/>
      <c r="N73" s="114"/>
      <c r="O73" s="75">
        <v>301250700</v>
      </c>
      <c r="P73" s="75"/>
      <c r="Q73" s="114"/>
    </row>
    <row r="74" spans="1:20" x14ac:dyDescent="0.25">
      <c r="A74" s="113">
        <v>18</v>
      </c>
      <c r="B74" s="114" t="s">
        <v>348</v>
      </c>
      <c r="C74" s="114"/>
      <c r="D74" s="114"/>
      <c r="E74" s="115" t="s">
        <v>347</v>
      </c>
      <c r="F74" s="117">
        <v>0.2</v>
      </c>
      <c r="G74" s="130">
        <v>4</v>
      </c>
      <c r="H74" s="117"/>
      <c r="I74" s="114" t="s">
        <v>49</v>
      </c>
      <c r="J74" s="114"/>
      <c r="K74" s="114"/>
      <c r="L74" s="114"/>
      <c r="M74" s="114"/>
      <c r="N74" s="114"/>
      <c r="O74" s="75">
        <v>96472000</v>
      </c>
      <c r="P74" s="75"/>
      <c r="Q74" s="114"/>
    </row>
    <row r="75" spans="1:20" x14ac:dyDescent="0.25">
      <c r="A75" s="113">
        <v>19</v>
      </c>
      <c r="B75" s="114" t="s">
        <v>299</v>
      </c>
      <c r="C75" s="114"/>
      <c r="D75" s="114"/>
      <c r="E75" s="115" t="s">
        <v>346</v>
      </c>
      <c r="F75" s="116">
        <v>0.5</v>
      </c>
      <c r="G75" s="117">
        <v>4</v>
      </c>
      <c r="H75" s="117"/>
      <c r="I75" s="114" t="s">
        <v>375</v>
      </c>
      <c r="J75" s="114"/>
      <c r="K75" s="114"/>
      <c r="L75" s="114"/>
      <c r="M75" s="114"/>
      <c r="N75" s="114"/>
      <c r="O75" s="75">
        <v>32220000</v>
      </c>
      <c r="P75" s="75"/>
      <c r="Q75" s="114"/>
      <c r="R75" s="121">
        <v>32220000</v>
      </c>
      <c r="T75" s="119">
        <f>SUM(O74,O82)</f>
        <v>231082000</v>
      </c>
    </row>
    <row r="76" spans="1:20" x14ac:dyDescent="0.25">
      <c r="A76" s="113">
        <v>20</v>
      </c>
      <c r="B76" s="114" t="s">
        <v>299</v>
      </c>
      <c r="C76" s="114"/>
      <c r="D76" s="114"/>
      <c r="E76" s="115" t="s">
        <v>346</v>
      </c>
      <c r="F76" s="75">
        <v>0.13</v>
      </c>
      <c r="G76" s="117">
        <v>5</v>
      </c>
      <c r="H76" s="117"/>
      <c r="I76" s="114" t="s">
        <v>51</v>
      </c>
      <c r="J76" s="114"/>
      <c r="K76" s="114"/>
      <c r="L76" s="114"/>
      <c r="M76" s="114"/>
      <c r="N76" s="114"/>
      <c r="O76" s="75">
        <v>19010000</v>
      </c>
      <c r="P76" s="75"/>
      <c r="Q76" s="114"/>
      <c r="R76" s="121">
        <v>19010000</v>
      </c>
    </row>
    <row r="77" spans="1:20" x14ac:dyDescent="0.25">
      <c r="A77" s="113">
        <v>21</v>
      </c>
      <c r="B77" s="114" t="s">
        <v>299</v>
      </c>
      <c r="C77" s="114"/>
      <c r="D77" s="114"/>
      <c r="E77" s="115" t="s">
        <v>376</v>
      </c>
      <c r="F77" s="75">
        <v>0.59</v>
      </c>
      <c r="G77" s="117">
        <v>3</v>
      </c>
      <c r="H77" s="117"/>
      <c r="I77" s="114" t="s">
        <v>52</v>
      </c>
      <c r="J77" s="114"/>
      <c r="K77" s="114"/>
      <c r="L77" s="114"/>
      <c r="M77" s="114"/>
      <c r="N77" s="114"/>
      <c r="O77" s="75">
        <v>175000000</v>
      </c>
      <c r="P77" s="75"/>
      <c r="Q77" s="114"/>
      <c r="R77" s="121">
        <v>175000000</v>
      </c>
    </row>
    <row r="78" spans="1:20" x14ac:dyDescent="0.25">
      <c r="A78" s="113">
        <v>22</v>
      </c>
      <c r="B78" s="114" t="s">
        <v>341</v>
      </c>
      <c r="C78" s="114"/>
      <c r="D78" s="114"/>
      <c r="E78" s="115" t="s">
        <v>341</v>
      </c>
      <c r="F78" s="75">
        <v>0.5</v>
      </c>
      <c r="G78" s="117">
        <v>4</v>
      </c>
      <c r="H78" s="117"/>
      <c r="I78" s="114" t="s">
        <v>60</v>
      </c>
      <c r="J78" s="114"/>
      <c r="K78" s="114"/>
      <c r="L78" s="114"/>
      <c r="M78" s="114"/>
      <c r="N78" s="114"/>
      <c r="O78" s="75">
        <v>38887500</v>
      </c>
      <c r="P78" s="75"/>
      <c r="Q78" s="114"/>
      <c r="R78" s="121">
        <f>155550000/4</f>
        <v>38887500</v>
      </c>
      <c r="T78" s="119">
        <f>SUM(O78:O81)</f>
        <v>155550000</v>
      </c>
    </row>
    <row r="79" spans="1:20" x14ac:dyDescent="0.25">
      <c r="A79" s="113">
        <v>23</v>
      </c>
      <c r="B79" s="114" t="s">
        <v>341</v>
      </c>
      <c r="C79" s="114"/>
      <c r="D79" s="114"/>
      <c r="E79" s="115" t="s">
        <v>341</v>
      </c>
      <c r="F79" s="75">
        <v>0.5</v>
      </c>
      <c r="G79" s="117">
        <v>4</v>
      </c>
      <c r="H79" s="117"/>
      <c r="I79" s="114" t="s">
        <v>42</v>
      </c>
      <c r="J79" s="114"/>
      <c r="K79" s="114"/>
      <c r="L79" s="114"/>
      <c r="M79" s="114"/>
      <c r="N79" s="114"/>
      <c r="O79" s="75">
        <v>38887500</v>
      </c>
      <c r="P79" s="75"/>
      <c r="Q79" s="114"/>
      <c r="R79" s="121">
        <f t="shared" ref="R79:R81" si="0">155550000/4</f>
        <v>38887500</v>
      </c>
    </row>
    <row r="80" spans="1:20" x14ac:dyDescent="0.25">
      <c r="A80" s="113">
        <v>24</v>
      </c>
      <c r="B80" s="114" t="s">
        <v>341</v>
      </c>
      <c r="C80" s="114"/>
      <c r="D80" s="114"/>
      <c r="E80" s="115" t="s">
        <v>341</v>
      </c>
      <c r="F80" s="75">
        <v>0.5</v>
      </c>
      <c r="G80" s="117">
        <v>4</v>
      </c>
      <c r="H80" s="117"/>
      <c r="I80" s="114" t="s">
        <v>377</v>
      </c>
      <c r="J80" s="114"/>
      <c r="K80" s="114"/>
      <c r="L80" s="114"/>
      <c r="M80" s="114"/>
      <c r="N80" s="114"/>
      <c r="O80" s="75">
        <v>38887500</v>
      </c>
      <c r="P80" s="75"/>
      <c r="Q80" s="114"/>
      <c r="R80" s="121">
        <f t="shared" si="0"/>
        <v>38887500</v>
      </c>
    </row>
    <row r="81" spans="1:20" x14ac:dyDescent="0.25">
      <c r="A81" s="113">
        <v>25</v>
      </c>
      <c r="B81" s="114" t="s">
        <v>341</v>
      </c>
      <c r="C81" s="114"/>
      <c r="D81" s="114"/>
      <c r="E81" s="115" t="s">
        <v>341</v>
      </c>
      <c r="F81" s="75">
        <v>0.5</v>
      </c>
      <c r="G81" s="117">
        <v>4</v>
      </c>
      <c r="H81" s="117"/>
      <c r="I81" s="114" t="s">
        <v>45</v>
      </c>
      <c r="J81" s="114"/>
      <c r="K81" s="114"/>
      <c r="L81" s="114"/>
      <c r="M81" s="114"/>
      <c r="N81" s="114"/>
      <c r="O81" s="75">
        <v>38887500</v>
      </c>
      <c r="P81" s="75"/>
      <c r="Q81" s="114"/>
      <c r="R81" s="121">
        <f t="shared" si="0"/>
        <v>38887500</v>
      </c>
      <c r="T81" s="119">
        <f>SUM(T68:T78)</f>
        <v>748046000</v>
      </c>
    </row>
    <row r="82" spans="1:20" ht="40.5" x14ac:dyDescent="0.25">
      <c r="A82" s="113">
        <v>26</v>
      </c>
      <c r="B82" s="114" t="s">
        <v>299</v>
      </c>
      <c r="C82" s="114"/>
      <c r="D82" s="114"/>
      <c r="E82" s="115" t="s">
        <v>379</v>
      </c>
      <c r="F82" s="75">
        <f>0.07+0.23</f>
        <v>0.30000000000000004</v>
      </c>
      <c r="G82" s="117">
        <v>4</v>
      </c>
      <c r="H82" s="117"/>
      <c r="I82" s="114" t="s">
        <v>378</v>
      </c>
      <c r="J82" s="114"/>
      <c r="K82" s="114"/>
      <c r="L82" s="114"/>
      <c r="M82" s="114"/>
      <c r="N82" s="114"/>
      <c r="O82" s="75">
        <v>134610000</v>
      </c>
      <c r="P82" s="75"/>
      <c r="Q82" s="114"/>
      <c r="R82" s="121">
        <v>134610000</v>
      </c>
      <c r="S82" s="223">
        <f>SUM(O75:O83)</f>
        <v>528240000</v>
      </c>
      <c r="T82" s="224"/>
    </row>
    <row r="83" spans="1:20" ht="33" x14ac:dyDescent="0.25">
      <c r="A83" s="113">
        <v>27</v>
      </c>
      <c r="B83" s="114" t="s">
        <v>469</v>
      </c>
      <c r="C83" s="114"/>
      <c r="D83" s="114"/>
      <c r="E83" s="115" t="s">
        <v>470</v>
      </c>
      <c r="F83" s="75"/>
      <c r="G83" s="117"/>
      <c r="H83" s="117"/>
      <c r="I83" s="114" t="s">
        <v>471</v>
      </c>
      <c r="J83" s="114"/>
      <c r="K83" s="114"/>
      <c r="L83" s="114"/>
      <c r="M83" s="114"/>
      <c r="N83" s="114"/>
      <c r="O83" s="120">
        <v>11850000</v>
      </c>
      <c r="P83" s="75"/>
      <c r="Q83" s="114"/>
      <c r="R83" s="121">
        <v>11850000</v>
      </c>
      <c r="S83" s="118" t="s">
        <v>464</v>
      </c>
    </row>
    <row r="84" spans="1:20" x14ac:dyDescent="0.25">
      <c r="A84" s="114"/>
      <c r="B84" s="114"/>
      <c r="C84" s="114"/>
      <c r="D84" s="114"/>
      <c r="E84" s="115"/>
      <c r="F84" s="75"/>
      <c r="G84" s="117"/>
      <c r="H84" s="117"/>
      <c r="I84" s="114"/>
      <c r="J84" s="114"/>
      <c r="K84" s="114"/>
      <c r="L84" s="114"/>
      <c r="M84" s="114"/>
      <c r="N84" s="114"/>
      <c r="O84" s="75"/>
      <c r="P84" s="75"/>
      <c r="Q84" s="114"/>
      <c r="R84" s="121"/>
    </row>
    <row r="85" spans="1:20" ht="17.25" thickBot="1" x14ac:dyDescent="0.3">
      <c r="A85" s="124"/>
      <c r="B85" s="124"/>
      <c r="C85" s="124"/>
      <c r="D85" s="124"/>
      <c r="E85" s="140"/>
      <c r="F85" s="76"/>
      <c r="G85" s="125"/>
      <c r="H85" s="125"/>
      <c r="I85" s="124"/>
      <c r="J85" s="124"/>
      <c r="K85" s="124"/>
      <c r="L85" s="124"/>
      <c r="M85" s="124"/>
      <c r="N85" s="124"/>
      <c r="O85" s="76"/>
      <c r="P85" s="76"/>
      <c r="Q85" s="124"/>
    </row>
    <row r="86" spans="1:20" ht="17.25" thickTop="1" x14ac:dyDescent="0.25">
      <c r="A86" s="133"/>
      <c r="B86" s="203" t="s">
        <v>18</v>
      </c>
      <c r="C86" s="204"/>
      <c r="D86" s="204"/>
      <c r="E86" s="204"/>
      <c r="F86" s="204"/>
      <c r="G86" s="204"/>
      <c r="H86" s="204"/>
      <c r="I86" s="204"/>
      <c r="J86" s="204"/>
      <c r="K86" s="204"/>
      <c r="L86" s="205"/>
      <c r="M86" s="141"/>
      <c r="N86" s="141"/>
      <c r="O86" s="77">
        <f>SUM(O57:O85)</f>
        <v>3217726200</v>
      </c>
      <c r="P86" s="77"/>
      <c r="Q86" s="133"/>
      <c r="R86" s="121">
        <f>SUM(R75:R85)</f>
        <v>528240000</v>
      </c>
      <c r="T86" s="119">
        <f>SUM(O75:O83)</f>
        <v>528240000</v>
      </c>
    </row>
    <row r="88" spans="1:20" x14ac:dyDescent="0.25">
      <c r="A88" s="142"/>
      <c r="B88" s="143"/>
      <c r="C88" s="142" t="s">
        <v>19</v>
      </c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2" t="s">
        <v>109</v>
      </c>
      <c r="O88" s="143"/>
      <c r="P88" s="143"/>
      <c r="Q88" s="143"/>
    </row>
    <row r="89" spans="1:20" x14ac:dyDescent="0.25">
      <c r="A89" s="142"/>
      <c r="B89" s="143"/>
      <c r="C89" s="142" t="s">
        <v>104</v>
      </c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2" t="s">
        <v>20</v>
      </c>
      <c r="O89" s="143"/>
      <c r="P89" s="143"/>
      <c r="Q89" s="143"/>
    </row>
    <row r="90" spans="1:20" x14ac:dyDescent="0.25">
      <c r="A90" s="142"/>
      <c r="B90" s="143"/>
      <c r="C90" s="142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2"/>
      <c r="O90" s="143"/>
      <c r="P90" s="143"/>
      <c r="Q90" s="143"/>
    </row>
    <row r="91" spans="1:20" x14ac:dyDescent="0.25">
      <c r="A91" s="142"/>
      <c r="B91" s="143"/>
      <c r="C91" s="142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2"/>
      <c r="O91" s="143"/>
      <c r="P91" s="144"/>
      <c r="Q91" s="143"/>
    </row>
    <row r="92" spans="1:20" x14ac:dyDescent="0.25">
      <c r="A92" s="142"/>
      <c r="B92" s="143"/>
      <c r="C92" s="142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2"/>
      <c r="O92" s="143"/>
      <c r="P92" s="143"/>
      <c r="Q92" s="143"/>
    </row>
    <row r="93" spans="1:20" x14ac:dyDescent="0.25">
      <c r="A93" s="142"/>
      <c r="B93" s="143"/>
      <c r="C93" s="142" t="s">
        <v>110</v>
      </c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2" t="s">
        <v>106</v>
      </c>
      <c r="O93" s="143"/>
      <c r="P93" s="143"/>
      <c r="Q93" s="143"/>
    </row>
  </sheetData>
  <mergeCells count="35">
    <mergeCell ref="B86:L86"/>
    <mergeCell ref="S82:T82"/>
    <mergeCell ref="A51:Q51"/>
    <mergeCell ref="A52:Q52"/>
    <mergeCell ref="M54:M55"/>
    <mergeCell ref="N54:N55"/>
    <mergeCell ref="O54:O55"/>
    <mergeCell ref="P54:P55"/>
    <mergeCell ref="Q54:Q55"/>
    <mergeCell ref="G54:G55"/>
    <mergeCell ref="H54:H55"/>
    <mergeCell ref="I54:I55"/>
    <mergeCell ref="J54:K54"/>
    <mergeCell ref="L54:L55"/>
    <mergeCell ref="A54:A55"/>
    <mergeCell ref="B54:B55"/>
    <mergeCell ref="C54:D54"/>
    <mergeCell ref="E54:E55"/>
    <mergeCell ref="F54:F55"/>
    <mergeCell ref="O5:O6"/>
    <mergeCell ref="P5:P6"/>
    <mergeCell ref="Q5:Q6"/>
    <mergeCell ref="B39:L39"/>
    <mergeCell ref="H5:H6"/>
    <mergeCell ref="I5:I6"/>
    <mergeCell ref="J5:K5"/>
    <mergeCell ref="L5:L6"/>
    <mergeCell ref="M5:M6"/>
    <mergeCell ref="N5:N6"/>
    <mergeCell ref="G5:G6"/>
    <mergeCell ref="A5:A6"/>
    <mergeCell ref="B5:B6"/>
    <mergeCell ref="C5:D5"/>
    <mergeCell ref="E5:E6"/>
    <mergeCell ref="F5:F6"/>
  </mergeCells>
  <pageMargins left="0.82677165354330717" right="0.19685039370078741" top="0.47244094488188981" bottom="0.11811023622047245" header="0.31496062992125984" footer="0.31496062992125984"/>
  <pageSetup paperSize="10000" scale="7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workbookViewId="0">
      <selection activeCell="I12" sqref="I12"/>
    </sheetView>
  </sheetViews>
  <sheetFormatPr defaultRowHeight="16.5" x14ac:dyDescent="0.3"/>
  <cols>
    <col min="1" max="1" width="7.42578125" style="57" customWidth="1"/>
    <col min="2" max="2" width="17.42578125" style="57" customWidth="1"/>
    <col min="3" max="3" width="9.140625" style="57"/>
    <col min="4" max="4" width="8.140625" style="57" customWidth="1"/>
    <col min="5" max="5" width="32.42578125" style="57" customWidth="1"/>
    <col min="6" max="13" width="9.140625" style="57"/>
    <col min="14" max="14" width="9.42578125" style="57" customWidth="1"/>
    <col min="15" max="15" width="13.42578125" style="57" customWidth="1"/>
    <col min="16" max="16" width="8.140625" style="57" customWidth="1"/>
    <col min="17" max="17" width="11" style="57" bestFit="1" customWidth="1"/>
    <col min="18" max="16384" width="9.140625" style="57"/>
  </cols>
  <sheetData>
    <row r="1" spans="1:16" x14ac:dyDescent="0.3">
      <c r="A1" s="225" t="s">
        <v>302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</row>
    <row r="2" spans="1:16" x14ac:dyDescent="0.3">
      <c r="A2" s="225" t="s">
        <v>303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</row>
    <row r="3" spans="1:16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226"/>
      <c r="P3" s="226"/>
    </row>
    <row r="4" spans="1:16" x14ac:dyDescent="0.3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8"/>
      <c r="O4" s="59"/>
      <c r="P4" s="59"/>
    </row>
    <row r="5" spans="1:16" ht="16.5" customHeight="1" x14ac:dyDescent="0.3">
      <c r="A5" s="227" t="s">
        <v>332</v>
      </c>
      <c r="B5" s="227" t="s">
        <v>333</v>
      </c>
      <c r="C5" s="227" t="s">
        <v>4</v>
      </c>
      <c r="D5" s="227"/>
      <c r="E5" s="227" t="s">
        <v>304</v>
      </c>
      <c r="F5" s="227"/>
      <c r="G5" s="227" t="s">
        <v>337</v>
      </c>
      <c r="H5" s="227"/>
      <c r="I5" s="227"/>
      <c r="J5" s="227" t="s">
        <v>336</v>
      </c>
      <c r="K5" s="227"/>
      <c r="L5" s="227" t="s">
        <v>305</v>
      </c>
      <c r="M5" s="227" t="s">
        <v>338</v>
      </c>
      <c r="N5" s="227" t="s">
        <v>339</v>
      </c>
      <c r="O5" s="227" t="s">
        <v>11</v>
      </c>
      <c r="P5" s="227" t="s">
        <v>306</v>
      </c>
    </row>
    <row r="6" spans="1:16" x14ac:dyDescent="0.3">
      <c r="A6" s="227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</row>
    <row r="7" spans="1:16" x14ac:dyDescent="0.3">
      <c r="A7" s="227"/>
      <c r="B7" s="227"/>
      <c r="C7" s="227" t="s">
        <v>13</v>
      </c>
      <c r="D7" s="227" t="s">
        <v>14</v>
      </c>
      <c r="E7" s="227" t="s">
        <v>334</v>
      </c>
      <c r="F7" s="227" t="s">
        <v>307</v>
      </c>
      <c r="G7" s="227" t="s">
        <v>335</v>
      </c>
      <c r="H7" s="227" t="s">
        <v>308</v>
      </c>
      <c r="I7" s="227" t="s">
        <v>115</v>
      </c>
      <c r="J7" s="227" t="s">
        <v>309</v>
      </c>
      <c r="K7" s="227" t="s">
        <v>310</v>
      </c>
      <c r="L7" s="227"/>
      <c r="M7" s="227"/>
      <c r="N7" s="227"/>
      <c r="O7" s="227"/>
      <c r="P7" s="227"/>
    </row>
    <row r="8" spans="1:16" x14ac:dyDescent="0.3">
      <c r="A8" s="227"/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</row>
    <row r="9" spans="1:16" x14ac:dyDescent="0.3">
      <c r="A9" s="67">
        <v>1</v>
      </c>
      <c r="B9" s="67">
        <v>2</v>
      </c>
      <c r="C9" s="67">
        <v>3</v>
      </c>
      <c r="D9" s="67">
        <v>4</v>
      </c>
      <c r="E9" s="67">
        <v>5</v>
      </c>
      <c r="F9" s="67">
        <v>6</v>
      </c>
      <c r="G9" s="67">
        <v>7</v>
      </c>
      <c r="H9" s="67">
        <v>8</v>
      </c>
      <c r="I9" s="67">
        <v>9</v>
      </c>
      <c r="J9" s="67">
        <v>10</v>
      </c>
      <c r="K9" s="67">
        <v>11</v>
      </c>
      <c r="L9" s="67">
        <v>12</v>
      </c>
      <c r="M9" s="67">
        <v>13</v>
      </c>
      <c r="N9" s="67">
        <v>14</v>
      </c>
      <c r="O9" s="67">
        <v>15</v>
      </c>
      <c r="P9" s="67">
        <v>16</v>
      </c>
    </row>
    <row r="10" spans="1:16" s="63" customFormat="1" ht="25.5" x14ac:dyDescent="0.2">
      <c r="A10" s="68">
        <v>1</v>
      </c>
      <c r="B10" s="68" t="s">
        <v>311</v>
      </c>
      <c r="C10" s="68"/>
      <c r="D10" s="68"/>
      <c r="E10" s="60" t="s">
        <v>312</v>
      </c>
      <c r="F10" s="68" t="s">
        <v>331</v>
      </c>
      <c r="G10" s="68"/>
      <c r="H10" s="68"/>
      <c r="I10" s="68"/>
      <c r="J10" s="68"/>
      <c r="K10" s="68"/>
      <c r="L10" s="61">
        <v>8</v>
      </c>
      <c r="M10" s="68">
        <v>2019</v>
      </c>
      <c r="N10" s="68" t="s">
        <v>179</v>
      </c>
      <c r="O10" s="62">
        <v>300000</v>
      </c>
      <c r="P10" s="68"/>
    </row>
    <row r="11" spans="1:16" s="63" customFormat="1" ht="25.5" x14ac:dyDescent="0.2">
      <c r="A11" s="68"/>
      <c r="B11" s="68"/>
      <c r="C11" s="68"/>
      <c r="D11" s="68"/>
      <c r="E11" s="60" t="s">
        <v>313</v>
      </c>
      <c r="F11" s="68" t="s">
        <v>331</v>
      </c>
      <c r="G11" s="68"/>
      <c r="H11" s="68"/>
      <c r="I11" s="68"/>
      <c r="J11" s="68"/>
      <c r="K11" s="68"/>
      <c r="L11" s="61">
        <v>1</v>
      </c>
      <c r="M11" s="68">
        <v>2019</v>
      </c>
      <c r="N11" s="68" t="s">
        <v>179</v>
      </c>
      <c r="O11" s="62">
        <v>30000</v>
      </c>
      <c r="P11" s="68"/>
    </row>
    <row r="12" spans="1:16" s="63" customFormat="1" ht="12.75" x14ac:dyDescent="0.2">
      <c r="A12" s="68"/>
      <c r="B12" s="68"/>
      <c r="C12" s="68"/>
      <c r="D12" s="68"/>
      <c r="E12" s="60" t="s">
        <v>314</v>
      </c>
      <c r="F12" s="68" t="s">
        <v>331</v>
      </c>
      <c r="G12" s="68"/>
      <c r="H12" s="68"/>
      <c r="I12" s="68"/>
      <c r="J12" s="68"/>
      <c r="K12" s="68"/>
      <c r="L12" s="61">
        <v>1</v>
      </c>
      <c r="M12" s="68">
        <v>2019</v>
      </c>
      <c r="N12" s="68" t="s">
        <v>179</v>
      </c>
      <c r="O12" s="62">
        <v>60000</v>
      </c>
      <c r="P12" s="68"/>
    </row>
    <row r="13" spans="1:16" s="63" customFormat="1" ht="25.5" x14ac:dyDescent="0.2">
      <c r="A13" s="68"/>
      <c r="B13" s="68"/>
      <c r="C13" s="68"/>
      <c r="D13" s="68"/>
      <c r="E13" s="60" t="s">
        <v>315</v>
      </c>
      <c r="F13" s="68" t="s">
        <v>331</v>
      </c>
      <c r="G13" s="68"/>
      <c r="H13" s="68"/>
      <c r="I13" s="68"/>
      <c r="J13" s="68"/>
      <c r="K13" s="68"/>
      <c r="L13" s="61">
        <v>1</v>
      </c>
      <c r="M13" s="68">
        <v>2019</v>
      </c>
      <c r="N13" s="68" t="s">
        <v>179</v>
      </c>
      <c r="O13" s="62">
        <v>21000</v>
      </c>
      <c r="P13" s="68"/>
    </row>
    <row r="14" spans="1:16" s="63" customFormat="1" ht="25.5" x14ac:dyDescent="0.2">
      <c r="A14" s="68"/>
      <c r="B14" s="68"/>
      <c r="C14" s="68"/>
      <c r="D14" s="68"/>
      <c r="E14" s="60" t="s">
        <v>316</v>
      </c>
      <c r="F14" s="68" t="s">
        <v>331</v>
      </c>
      <c r="G14" s="68"/>
      <c r="H14" s="68"/>
      <c r="I14" s="68"/>
      <c r="J14" s="68"/>
      <c r="K14" s="68"/>
      <c r="L14" s="61">
        <v>1</v>
      </c>
      <c r="M14" s="68">
        <v>2019</v>
      </c>
      <c r="N14" s="68" t="s">
        <v>179</v>
      </c>
      <c r="O14" s="62">
        <v>21000</v>
      </c>
      <c r="P14" s="68"/>
    </row>
    <row r="15" spans="1:16" s="63" customFormat="1" ht="12.75" x14ac:dyDescent="0.2">
      <c r="A15" s="68"/>
      <c r="B15" s="68"/>
      <c r="C15" s="68"/>
      <c r="D15" s="68"/>
      <c r="E15" s="60" t="s">
        <v>317</v>
      </c>
      <c r="F15" s="68" t="s">
        <v>331</v>
      </c>
      <c r="G15" s="68"/>
      <c r="H15" s="68"/>
      <c r="I15" s="68"/>
      <c r="J15" s="68"/>
      <c r="K15" s="68"/>
      <c r="L15" s="61">
        <v>1</v>
      </c>
      <c r="M15" s="68">
        <v>2019</v>
      </c>
      <c r="N15" s="68" t="s">
        <v>179</v>
      </c>
      <c r="O15" s="62">
        <v>23000</v>
      </c>
      <c r="P15" s="68"/>
    </row>
    <row r="16" spans="1:16" s="63" customFormat="1" ht="12.75" x14ac:dyDescent="0.2">
      <c r="A16" s="68"/>
      <c r="B16" s="68"/>
      <c r="C16" s="68"/>
      <c r="D16" s="68"/>
      <c r="E16" s="60" t="s">
        <v>318</v>
      </c>
      <c r="F16" s="68" t="s">
        <v>331</v>
      </c>
      <c r="G16" s="68"/>
      <c r="H16" s="68"/>
      <c r="I16" s="68"/>
      <c r="J16" s="68"/>
      <c r="K16" s="68"/>
      <c r="L16" s="61">
        <v>1</v>
      </c>
      <c r="M16" s="68">
        <v>2019</v>
      </c>
      <c r="N16" s="68" t="s">
        <v>179</v>
      </c>
      <c r="O16" s="62">
        <v>20500</v>
      </c>
      <c r="P16" s="68"/>
    </row>
    <row r="17" spans="1:18" s="63" customFormat="1" ht="12.75" x14ac:dyDescent="0.2">
      <c r="A17" s="68"/>
      <c r="B17" s="68"/>
      <c r="C17" s="68"/>
      <c r="D17" s="68"/>
      <c r="E17" s="60" t="s">
        <v>319</v>
      </c>
      <c r="F17" s="68" t="s">
        <v>331</v>
      </c>
      <c r="G17" s="68"/>
      <c r="H17" s="68"/>
      <c r="I17" s="68"/>
      <c r="J17" s="68"/>
      <c r="K17" s="68"/>
      <c r="L17" s="61">
        <v>1</v>
      </c>
      <c r="M17" s="68">
        <v>2019</v>
      </c>
      <c r="N17" s="68" t="s">
        <v>179</v>
      </c>
      <c r="O17" s="62">
        <v>30000</v>
      </c>
      <c r="P17" s="68"/>
    </row>
    <row r="18" spans="1:18" s="63" customFormat="1" ht="12.75" x14ac:dyDescent="0.2">
      <c r="A18" s="68"/>
      <c r="B18" s="68"/>
      <c r="C18" s="68"/>
      <c r="D18" s="68"/>
      <c r="E18" s="60" t="s">
        <v>320</v>
      </c>
      <c r="F18" s="68" t="s">
        <v>331</v>
      </c>
      <c r="G18" s="68"/>
      <c r="H18" s="68"/>
      <c r="I18" s="68"/>
      <c r="J18" s="68"/>
      <c r="K18" s="68"/>
      <c r="L18" s="61">
        <v>1</v>
      </c>
      <c r="M18" s="68">
        <v>2019</v>
      </c>
      <c r="N18" s="68" t="s">
        <v>179</v>
      </c>
      <c r="O18" s="62">
        <v>15200</v>
      </c>
      <c r="P18" s="68"/>
    </row>
    <row r="19" spans="1:18" s="63" customFormat="1" ht="25.5" x14ac:dyDescent="0.2">
      <c r="A19" s="68"/>
      <c r="B19" s="68"/>
      <c r="C19" s="68"/>
      <c r="D19" s="68"/>
      <c r="E19" s="60" t="s">
        <v>321</v>
      </c>
      <c r="F19" s="68" t="s">
        <v>331</v>
      </c>
      <c r="G19" s="68"/>
      <c r="H19" s="68"/>
      <c r="I19" s="68"/>
      <c r="J19" s="68"/>
      <c r="K19" s="68"/>
      <c r="L19" s="61">
        <v>1</v>
      </c>
      <c r="M19" s="68">
        <v>2019</v>
      </c>
      <c r="N19" s="68" t="s">
        <v>179</v>
      </c>
      <c r="O19" s="62">
        <v>17500</v>
      </c>
      <c r="P19" s="68"/>
    </row>
    <row r="20" spans="1:18" s="63" customFormat="1" ht="12.75" x14ac:dyDescent="0.2">
      <c r="A20" s="68"/>
      <c r="B20" s="68"/>
      <c r="C20" s="68"/>
      <c r="D20" s="68"/>
      <c r="E20" s="60" t="s">
        <v>322</v>
      </c>
      <c r="F20" s="68" t="s">
        <v>331</v>
      </c>
      <c r="G20" s="68"/>
      <c r="H20" s="68"/>
      <c r="I20" s="68"/>
      <c r="J20" s="68"/>
      <c r="K20" s="68"/>
      <c r="L20" s="61">
        <v>1</v>
      </c>
      <c r="M20" s="68">
        <v>2019</v>
      </c>
      <c r="N20" s="68" t="s">
        <v>179</v>
      </c>
      <c r="O20" s="62">
        <v>49450</v>
      </c>
      <c r="P20" s="68"/>
    </row>
    <row r="21" spans="1:18" s="63" customFormat="1" ht="12.75" x14ac:dyDescent="0.2">
      <c r="A21" s="68"/>
      <c r="B21" s="68"/>
      <c r="C21" s="68"/>
      <c r="D21" s="68"/>
      <c r="E21" s="60" t="s">
        <v>323</v>
      </c>
      <c r="F21" s="68" t="s">
        <v>331</v>
      </c>
      <c r="G21" s="68"/>
      <c r="H21" s="68"/>
      <c r="I21" s="68"/>
      <c r="J21" s="68"/>
      <c r="K21" s="68"/>
      <c r="L21" s="61">
        <v>1</v>
      </c>
      <c r="M21" s="68">
        <v>2019</v>
      </c>
      <c r="N21" s="68" t="s">
        <v>179</v>
      </c>
      <c r="O21" s="62">
        <v>30000</v>
      </c>
      <c r="P21" s="68"/>
    </row>
    <row r="22" spans="1:18" s="63" customFormat="1" ht="12.75" x14ac:dyDescent="0.2">
      <c r="A22" s="68"/>
      <c r="B22" s="68"/>
      <c r="C22" s="68"/>
      <c r="D22" s="68"/>
      <c r="E22" s="60" t="s">
        <v>324</v>
      </c>
      <c r="F22" s="68" t="s">
        <v>331</v>
      </c>
      <c r="G22" s="68"/>
      <c r="H22" s="68"/>
      <c r="I22" s="68"/>
      <c r="J22" s="68"/>
      <c r="K22" s="68"/>
      <c r="L22" s="61">
        <v>1</v>
      </c>
      <c r="M22" s="68">
        <v>2019</v>
      </c>
      <c r="N22" s="68" t="s">
        <v>179</v>
      </c>
      <c r="O22" s="62">
        <v>45000</v>
      </c>
      <c r="P22" s="68"/>
    </row>
    <row r="23" spans="1:18" s="63" customFormat="1" ht="12.75" x14ac:dyDescent="0.2">
      <c r="A23" s="68"/>
      <c r="B23" s="68"/>
      <c r="C23" s="68"/>
      <c r="D23" s="68"/>
      <c r="E23" s="60" t="s">
        <v>325</v>
      </c>
      <c r="F23" s="68" t="s">
        <v>331</v>
      </c>
      <c r="G23" s="68"/>
      <c r="H23" s="68"/>
      <c r="I23" s="68"/>
      <c r="J23" s="68"/>
      <c r="K23" s="68"/>
      <c r="L23" s="61">
        <v>1</v>
      </c>
      <c r="M23" s="68">
        <v>2019</v>
      </c>
      <c r="N23" s="68" t="s">
        <v>179</v>
      </c>
      <c r="O23" s="62">
        <v>33600</v>
      </c>
      <c r="P23" s="68"/>
    </row>
    <row r="24" spans="1:18" s="63" customFormat="1" ht="12.75" x14ac:dyDescent="0.2">
      <c r="A24" s="68"/>
      <c r="B24" s="68"/>
      <c r="C24" s="68"/>
      <c r="D24" s="68"/>
      <c r="E24" s="60" t="s">
        <v>326</v>
      </c>
      <c r="F24" s="68" t="s">
        <v>331</v>
      </c>
      <c r="G24" s="68"/>
      <c r="H24" s="68"/>
      <c r="I24" s="68"/>
      <c r="J24" s="68"/>
      <c r="K24" s="68"/>
      <c r="L24" s="61">
        <v>1</v>
      </c>
      <c r="M24" s="68">
        <v>2019</v>
      </c>
      <c r="N24" s="68" t="s">
        <v>179</v>
      </c>
      <c r="O24" s="62">
        <v>35750</v>
      </c>
      <c r="P24" s="68"/>
    </row>
    <row r="25" spans="1:18" s="63" customFormat="1" ht="12.75" x14ac:dyDescent="0.2">
      <c r="A25" s="68"/>
      <c r="B25" s="68"/>
      <c r="C25" s="68"/>
      <c r="D25" s="68"/>
      <c r="E25" s="60" t="s">
        <v>327</v>
      </c>
      <c r="F25" s="68" t="s">
        <v>331</v>
      </c>
      <c r="G25" s="68"/>
      <c r="H25" s="68"/>
      <c r="I25" s="68"/>
      <c r="J25" s="68"/>
      <c r="K25" s="68"/>
      <c r="L25" s="61">
        <v>1</v>
      </c>
      <c r="M25" s="68">
        <v>2019</v>
      </c>
      <c r="N25" s="68" t="s">
        <v>179</v>
      </c>
      <c r="O25" s="62">
        <v>35750</v>
      </c>
      <c r="P25" s="68"/>
    </row>
    <row r="26" spans="1:18" s="63" customFormat="1" ht="12.75" x14ac:dyDescent="0.2">
      <c r="A26" s="68"/>
      <c r="B26" s="68"/>
      <c r="C26" s="68"/>
      <c r="D26" s="68"/>
      <c r="E26" s="60" t="s">
        <v>328</v>
      </c>
      <c r="F26" s="68" t="s">
        <v>331</v>
      </c>
      <c r="G26" s="68"/>
      <c r="H26" s="68"/>
      <c r="I26" s="68"/>
      <c r="J26" s="68"/>
      <c r="K26" s="68"/>
      <c r="L26" s="61">
        <v>1</v>
      </c>
      <c r="M26" s="68">
        <v>2019</v>
      </c>
      <c r="N26" s="68" t="s">
        <v>179</v>
      </c>
      <c r="O26" s="62">
        <v>33250</v>
      </c>
      <c r="P26" s="68"/>
    </row>
    <row r="27" spans="1:18" s="63" customFormat="1" ht="12.75" x14ac:dyDescent="0.2">
      <c r="A27" s="68"/>
      <c r="B27" s="68"/>
      <c r="C27" s="68"/>
      <c r="D27" s="68"/>
      <c r="E27" s="64" t="s">
        <v>329</v>
      </c>
      <c r="F27" s="68" t="s">
        <v>331</v>
      </c>
      <c r="G27" s="68"/>
      <c r="H27" s="68"/>
      <c r="I27" s="68"/>
      <c r="J27" s="68"/>
      <c r="K27" s="68"/>
      <c r="L27" s="65">
        <v>1</v>
      </c>
      <c r="M27" s="68">
        <v>2019</v>
      </c>
      <c r="N27" s="68" t="s">
        <v>179</v>
      </c>
      <c r="O27" s="66">
        <v>25000</v>
      </c>
      <c r="P27" s="68"/>
    </row>
    <row r="28" spans="1:18" s="63" customFormat="1" ht="12.75" x14ac:dyDescent="0.2">
      <c r="A28" s="68"/>
      <c r="B28" s="68"/>
      <c r="C28" s="68"/>
      <c r="D28" s="68"/>
      <c r="E28" s="64" t="s">
        <v>330</v>
      </c>
      <c r="F28" s="68" t="s">
        <v>331</v>
      </c>
      <c r="G28" s="68"/>
      <c r="H28" s="68"/>
      <c r="I28" s="68"/>
      <c r="J28" s="68"/>
      <c r="K28" s="68"/>
      <c r="L28" s="65">
        <v>1</v>
      </c>
      <c r="M28" s="68">
        <v>2019</v>
      </c>
      <c r="N28" s="68" t="s">
        <v>179</v>
      </c>
      <c r="O28" s="66">
        <v>24000</v>
      </c>
      <c r="P28" s="68"/>
      <c r="Q28" s="122">
        <v>850000</v>
      </c>
    </row>
    <row r="29" spans="1:18" x14ac:dyDescent="0.3">
      <c r="A29" s="68"/>
      <c r="B29" s="68"/>
      <c r="C29" s="68"/>
      <c r="D29" s="68"/>
      <c r="E29" s="145" t="s">
        <v>472</v>
      </c>
      <c r="F29" s="68"/>
      <c r="G29" s="68"/>
      <c r="H29" s="68"/>
      <c r="I29" s="68"/>
      <c r="J29" s="68"/>
      <c r="K29" s="68"/>
      <c r="L29" s="68">
        <v>1</v>
      </c>
      <c r="M29" s="68">
        <v>2019</v>
      </c>
      <c r="N29" s="68" t="s">
        <v>179</v>
      </c>
      <c r="O29" s="147">
        <v>9505000</v>
      </c>
      <c r="P29" s="68"/>
      <c r="Q29" s="123">
        <v>9505000</v>
      </c>
      <c r="R29" s="57" t="s">
        <v>465</v>
      </c>
    </row>
    <row r="30" spans="1:18" ht="17.25" thickBot="1" x14ac:dyDescent="0.35">
      <c r="A30" s="69"/>
      <c r="B30" s="69"/>
      <c r="C30" s="69"/>
      <c r="D30" s="69"/>
      <c r="E30" s="146" t="s">
        <v>473</v>
      </c>
      <c r="F30" s="69"/>
      <c r="G30" s="69"/>
      <c r="H30" s="69"/>
      <c r="I30" s="69"/>
      <c r="J30" s="69"/>
      <c r="K30" s="69"/>
      <c r="L30" s="69">
        <v>1</v>
      </c>
      <c r="M30" s="69">
        <v>2019</v>
      </c>
      <c r="N30" s="149" t="s">
        <v>179</v>
      </c>
      <c r="O30" s="148">
        <v>5055500</v>
      </c>
      <c r="P30" s="69"/>
      <c r="Q30" s="123">
        <v>5055500</v>
      </c>
      <c r="R30" s="57" t="s">
        <v>466</v>
      </c>
    </row>
    <row r="31" spans="1:18" ht="17.25" thickBot="1" x14ac:dyDescent="0.35">
      <c r="A31" s="70"/>
      <c r="B31" s="70"/>
      <c r="C31" s="70"/>
      <c r="D31" s="70"/>
      <c r="E31" s="70" t="s">
        <v>340</v>
      </c>
      <c r="F31" s="70"/>
      <c r="G31" s="70"/>
      <c r="H31" s="70"/>
      <c r="I31" s="70"/>
      <c r="J31" s="70"/>
      <c r="K31" s="70"/>
      <c r="L31" s="70">
        <f>SUM(L10:L30)</f>
        <v>28</v>
      </c>
      <c r="M31" s="70"/>
      <c r="N31" s="150"/>
      <c r="O31" s="71">
        <f>SUM(O10:O30)</f>
        <v>15410500</v>
      </c>
      <c r="P31" s="70"/>
      <c r="Q31" s="123">
        <f>SUM(Q28:Q30)</f>
        <v>15410500</v>
      </c>
    </row>
    <row r="32" spans="1:18" ht="8.25" customHeight="1" x14ac:dyDescent="0.3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</row>
    <row r="33" spans="1:16" s="24" customFormat="1" x14ac:dyDescent="0.25">
      <c r="A33" s="25"/>
      <c r="C33" s="25" t="s">
        <v>19</v>
      </c>
      <c r="N33" s="25" t="s">
        <v>381</v>
      </c>
    </row>
    <row r="34" spans="1:16" s="24" customFormat="1" x14ac:dyDescent="0.25">
      <c r="A34" s="25"/>
      <c r="C34" s="25" t="s">
        <v>104</v>
      </c>
      <c r="N34" s="25" t="s">
        <v>20</v>
      </c>
    </row>
    <row r="35" spans="1:16" s="24" customFormat="1" x14ac:dyDescent="0.25">
      <c r="A35" s="25"/>
      <c r="C35" s="25"/>
      <c r="N35" s="25"/>
    </row>
    <row r="36" spans="1:16" s="24" customFormat="1" x14ac:dyDescent="0.25">
      <c r="A36" s="25"/>
      <c r="C36" s="25"/>
      <c r="N36" s="25"/>
      <c r="P36" s="55"/>
    </row>
    <row r="37" spans="1:16" s="24" customFormat="1" x14ac:dyDescent="0.25">
      <c r="A37" s="25"/>
      <c r="C37" s="25"/>
      <c r="N37" s="25"/>
    </row>
    <row r="38" spans="1:16" s="24" customFormat="1" x14ac:dyDescent="0.25">
      <c r="A38" s="25"/>
      <c r="C38" s="25" t="s">
        <v>110</v>
      </c>
      <c r="N38" s="25" t="s">
        <v>106</v>
      </c>
    </row>
    <row r="39" spans="1:16" x14ac:dyDescent="0.3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</row>
  </sheetData>
  <mergeCells count="23">
    <mergeCell ref="J7:J8"/>
    <mergeCell ref="K7:K8"/>
    <mergeCell ref="C7:C8"/>
    <mergeCell ref="D7:D8"/>
    <mergeCell ref="F7:F8"/>
    <mergeCell ref="H7:H8"/>
    <mergeCell ref="I7:I8"/>
    <mergeCell ref="A1:P1"/>
    <mergeCell ref="A2:P2"/>
    <mergeCell ref="O3:P3"/>
    <mergeCell ref="C5:D6"/>
    <mergeCell ref="E5:F6"/>
    <mergeCell ref="L5:L8"/>
    <mergeCell ref="P5:P8"/>
    <mergeCell ref="M5:M8"/>
    <mergeCell ref="N5:N8"/>
    <mergeCell ref="O5:O8"/>
    <mergeCell ref="A5:A8"/>
    <mergeCell ref="B5:B8"/>
    <mergeCell ref="E7:E8"/>
    <mergeCell ref="G7:G8"/>
    <mergeCell ref="J5:K6"/>
    <mergeCell ref="G5:I6"/>
  </mergeCells>
  <pageMargins left="0.55000000000000004" right="0.15748031496062992" top="0.74803149606299213" bottom="0.39370078740157483" header="0.31496062992125984" footer="0.31496062992125984"/>
  <pageSetup paperSize="10000" scale="8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topLeftCell="A31" workbookViewId="0">
      <selection activeCell="H14" sqref="H14"/>
    </sheetView>
  </sheetViews>
  <sheetFormatPr defaultRowHeight="15" x14ac:dyDescent="0.3"/>
  <cols>
    <col min="1" max="1" width="6.5703125" style="92" customWidth="1"/>
    <col min="2" max="2" width="3.5703125" style="92" customWidth="1"/>
    <col min="3" max="3" width="36.7109375" style="92" customWidth="1"/>
    <col min="4" max="6" width="13.42578125" style="92" customWidth="1"/>
    <col min="7" max="7" width="16.85546875" style="92" customWidth="1"/>
    <col min="8" max="8" width="16.85546875" style="102" customWidth="1"/>
    <col min="9" max="9" width="16.85546875" style="103" customWidth="1"/>
    <col min="10" max="11" width="16.85546875" style="92" customWidth="1"/>
    <col min="12" max="12" width="9.140625" style="92"/>
    <col min="13" max="13" width="15.7109375" style="92" bestFit="1" customWidth="1"/>
    <col min="14" max="16384" width="9.140625" style="92"/>
  </cols>
  <sheetData>
    <row r="1" spans="1:13" ht="16.5" customHeight="1" x14ac:dyDescent="0.3">
      <c r="A1" s="228" t="s">
        <v>457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3" ht="16.5" customHeight="1" x14ac:dyDescent="0.3">
      <c r="A2" s="228" t="s">
        <v>458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3" ht="16.5" customHeight="1" x14ac:dyDescent="0.3">
      <c r="A3" s="228" t="s">
        <v>459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</row>
    <row r="4" spans="1:13" ht="16.5" customHeight="1" x14ac:dyDescent="0.3">
      <c r="A4" s="228" t="s">
        <v>460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</row>
    <row r="5" spans="1:13" ht="16.5" customHeight="1" x14ac:dyDescent="0.3">
      <c r="A5" s="93"/>
      <c r="B5" s="93"/>
    </row>
    <row r="6" spans="1:13" ht="16.5" customHeight="1" x14ac:dyDescent="0.3">
      <c r="A6" s="230" t="s">
        <v>2</v>
      </c>
      <c r="B6" s="234" t="s">
        <v>461</v>
      </c>
      <c r="C6" s="235"/>
      <c r="D6" s="229" t="s">
        <v>382</v>
      </c>
      <c r="E6" s="229"/>
      <c r="F6" s="229"/>
      <c r="G6" s="230" t="s">
        <v>462</v>
      </c>
      <c r="H6" s="230" t="s">
        <v>463</v>
      </c>
      <c r="I6" s="104" t="s">
        <v>383</v>
      </c>
      <c r="J6" s="81" t="s">
        <v>384</v>
      </c>
      <c r="K6" s="81" t="s">
        <v>12</v>
      </c>
    </row>
    <row r="7" spans="1:13" ht="16.5" customHeight="1" x14ac:dyDescent="0.3">
      <c r="A7" s="231"/>
      <c r="B7" s="236"/>
      <c r="C7" s="237"/>
      <c r="D7" s="81" t="s">
        <v>309</v>
      </c>
      <c r="E7" s="81" t="s">
        <v>4</v>
      </c>
      <c r="F7" s="81" t="s">
        <v>17</v>
      </c>
      <c r="G7" s="231"/>
      <c r="H7" s="231"/>
      <c r="I7" s="104" t="s">
        <v>385</v>
      </c>
      <c r="J7" s="81" t="s">
        <v>386</v>
      </c>
      <c r="K7" s="81"/>
    </row>
    <row r="8" spans="1:13" ht="16.5" customHeight="1" x14ac:dyDescent="0.3">
      <c r="A8" s="80" t="s">
        <v>387</v>
      </c>
      <c r="B8" s="84"/>
      <c r="C8" s="86" t="s">
        <v>388</v>
      </c>
      <c r="D8" s="80"/>
      <c r="E8" s="80"/>
      <c r="F8" s="80"/>
      <c r="G8" s="80"/>
      <c r="H8" s="81"/>
      <c r="I8" s="105"/>
      <c r="J8" s="80"/>
      <c r="K8" s="80"/>
    </row>
    <row r="9" spans="1:13" ht="16.5" customHeight="1" x14ac:dyDescent="0.3">
      <c r="A9" s="80"/>
      <c r="B9" s="84"/>
      <c r="C9" s="85"/>
      <c r="D9" s="80"/>
      <c r="E9" s="80"/>
      <c r="F9" s="80"/>
      <c r="G9" s="80"/>
      <c r="H9" s="81"/>
      <c r="I9" s="101"/>
      <c r="J9" s="80"/>
      <c r="K9" s="80"/>
    </row>
    <row r="10" spans="1:13" ht="16.5" customHeight="1" x14ac:dyDescent="0.3">
      <c r="A10" s="80" t="s">
        <v>391</v>
      </c>
      <c r="B10" s="232" t="s">
        <v>392</v>
      </c>
      <c r="C10" s="233"/>
      <c r="D10" s="80"/>
      <c r="E10" s="80"/>
      <c r="F10" s="80"/>
      <c r="G10" s="80"/>
      <c r="H10" s="81"/>
      <c r="I10" s="157">
        <f>SUM(I11,I29,I36,I39,I42,I70)</f>
        <v>186355000</v>
      </c>
      <c r="J10" s="80"/>
      <c r="K10" s="80"/>
      <c r="M10" s="156">
        <f>266705000-I10</f>
        <v>80350000</v>
      </c>
    </row>
    <row r="11" spans="1:13" ht="16.5" customHeight="1" x14ac:dyDescent="0.3">
      <c r="A11" s="80"/>
      <c r="B11" s="232" t="s">
        <v>401</v>
      </c>
      <c r="C11" s="233"/>
      <c r="D11" s="80"/>
      <c r="E11" s="80"/>
      <c r="F11" s="80"/>
      <c r="G11" s="80"/>
      <c r="H11" s="81"/>
      <c r="I11" s="157">
        <f>SUM(I12:I27)</f>
        <v>66650000</v>
      </c>
      <c r="J11" s="80"/>
      <c r="K11" s="80"/>
      <c r="M11" s="156">
        <f>I10-M26</f>
        <v>168622000</v>
      </c>
    </row>
    <row r="12" spans="1:13" ht="16.5" customHeight="1" x14ac:dyDescent="0.3">
      <c r="A12" s="80"/>
      <c r="B12" s="84" t="s">
        <v>403</v>
      </c>
      <c r="C12" s="82" t="s">
        <v>137</v>
      </c>
      <c r="D12" s="80"/>
      <c r="E12" s="80"/>
      <c r="F12" s="80"/>
      <c r="G12" s="80"/>
      <c r="H12" s="81">
        <v>2010</v>
      </c>
      <c r="I12" s="158">
        <v>3000000</v>
      </c>
      <c r="J12" s="80" t="s">
        <v>402</v>
      </c>
      <c r="K12" s="80"/>
      <c r="M12" s="156">
        <v>248972000</v>
      </c>
    </row>
    <row r="13" spans="1:13" ht="16.5" customHeight="1" x14ac:dyDescent="0.3">
      <c r="A13" s="80"/>
      <c r="B13" s="84" t="s">
        <v>374</v>
      </c>
      <c r="C13" s="82" t="s">
        <v>137</v>
      </c>
      <c r="D13" s="80"/>
      <c r="E13" s="80"/>
      <c r="F13" s="80"/>
      <c r="G13" s="80"/>
      <c r="H13" s="81">
        <v>2011</v>
      </c>
      <c r="I13" s="158">
        <v>7000000</v>
      </c>
      <c r="J13" s="80" t="s">
        <v>402</v>
      </c>
      <c r="K13" s="80" t="s">
        <v>183</v>
      </c>
    </row>
    <row r="14" spans="1:13" ht="16.5" customHeight="1" x14ac:dyDescent="0.3">
      <c r="A14" s="80"/>
      <c r="B14" s="84" t="s">
        <v>404</v>
      </c>
      <c r="C14" s="82" t="s">
        <v>137</v>
      </c>
      <c r="D14" s="80"/>
      <c r="E14" s="80"/>
      <c r="F14" s="80"/>
      <c r="G14" s="80"/>
      <c r="H14" s="81">
        <v>2013</v>
      </c>
      <c r="I14" s="158">
        <v>4000000</v>
      </c>
      <c r="J14" s="80" t="s">
        <v>390</v>
      </c>
      <c r="K14" s="80"/>
      <c r="M14" s="156">
        <f>M12-M11</f>
        <v>80350000</v>
      </c>
    </row>
    <row r="15" spans="1:13" ht="16.5" customHeight="1" x14ac:dyDescent="0.3">
      <c r="A15" s="80"/>
      <c r="B15" s="84" t="s">
        <v>405</v>
      </c>
      <c r="C15" s="82" t="s">
        <v>137</v>
      </c>
      <c r="D15" s="80"/>
      <c r="E15" s="80"/>
      <c r="F15" s="80"/>
      <c r="G15" s="80"/>
      <c r="H15" s="81">
        <v>2013</v>
      </c>
      <c r="I15" s="158">
        <v>4000000</v>
      </c>
      <c r="J15" s="80" t="s">
        <v>390</v>
      </c>
      <c r="K15" s="80"/>
    </row>
    <row r="16" spans="1:13" ht="16.5" customHeight="1" x14ac:dyDescent="0.3">
      <c r="A16" s="80"/>
      <c r="B16" s="84" t="s">
        <v>410</v>
      </c>
      <c r="C16" s="82" t="s">
        <v>192</v>
      </c>
      <c r="D16" s="80"/>
      <c r="E16" s="80"/>
      <c r="F16" s="80"/>
      <c r="G16" s="80"/>
      <c r="H16" s="81">
        <v>2013</v>
      </c>
      <c r="I16" s="158">
        <v>2500000</v>
      </c>
      <c r="J16" s="80" t="s">
        <v>389</v>
      </c>
      <c r="K16" s="80"/>
    </row>
    <row r="17" spans="1:13" ht="16.5" customHeight="1" x14ac:dyDescent="0.3">
      <c r="A17" s="80"/>
      <c r="B17" s="84" t="s">
        <v>411</v>
      </c>
      <c r="C17" s="94" t="s">
        <v>144</v>
      </c>
      <c r="D17" s="80"/>
      <c r="E17" s="80"/>
      <c r="F17" s="80"/>
      <c r="G17" s="80"/>
      <c r="H17" s="95">
        <v>2014</v>
      </c>
      <c r="I17" s="159">
        <v>4000000</v>
      </c>
      <c r="J17" s="80" t="s">
        <v>390</v>
      </c>
      <c r="K17" s="80"/>
    </row>
    <row r="18" spans="1:13" ht="16.5" customHeight="1" x14ac:dyDescent="0.3">
      <c r="A18" s="80"/>
      <c r="B18" s="84" t="s">
        <v>412</v>
      </c>
      <c r="C18" s="94" t="s">
        <v>145</v>
      </c>
      <c r="D18" s="80"/>
      <c r="E18" s="80"/>
      <c r="F18" s="80"/>
      <c r="G18" s="80"/>
      <c r="H18" s="95">
        <v>2014</v>
      </c>
      <c r="I18" s="159">
        <v>2500000</v>
      </c>
      <c r="J18" s="80" t="s">
        <v>389</v>
      </c>
      <c r="K18" s="80"/>
    </row>
    <row r="19" spans="1:13" ht="16.5" customHeight="1" x14ac:dyDescent="0.3">
      <c r="A19" s="80"/>
      <c r="B19" s="84" t="s">
        <v>413</v>
      </c>
      <c r="C19" s="94" t="s">
        <v>137</v>
      </c>
      <c r="D19" s="80"/>
      <c r="E19" s="80"/>
      <c r="F19" s="80"/>
      <c r="G19" s="80"/>
      <c r="H19" s="95">
        <v>2015</v>
      </c>
      <c r="I19" s="159">
        <v>10000000</v>
      </c>
      <c r="J19" s="80" t="s">
        <v>389</v>
      </c>
      <c r="K19" s="80" t="s">
        <v>183</v>
      </c>
    </row>
    <row r="20" spans="1:13" ht="16.5" customHeight="1" x14ac:dyDescent="0.3">
      <c r="A20" s="80"/>
      <c r="B20" s="84" t="s">
        <v>414</v>
      </c>
      <c r="C20" s="94" t="s">
        <v>144</v>
      </c>
      <c r="D20" s="80"/>
      <c r="E20" s="80"/>
      <c r="F20" s="80"/>
      <c r="G20" s="80"/>
      <c r="H20" s="95">
        <v>2015</v>
      </c>
      <c r="I20" s="159">
        <v>4000000</v>
      </c>
      <c r="J20" s="80" t="s">
        <v>389</v>
      </c>
      <c r="K20" s="80"/>
    </row>
    <row r="21" spans="1:13" ht="16.5" customHeight="1" x14ac:dyDescent="0.3">
      <c r="A21" s="80"/>
      <c r="B21" s="84" t="s">
        <v>415</v>
      </c>
      <c r="C21" s="94" t="s">
        <v>145</v>
      </c>
      <c r="D21" s="80"/>
      <c r="E21" s="80"/>
      <c r="F21" s="80"/>
      <c r="G21" s="80"/>
      <c r="H21" s="95">
        <v>2015</v>
      </c>
      <c r="I21" s="159">
        <v>1600000</v>
      </c>
      <c r="J21" s="80" t="s">
        <v>389</v>
      </c>
      <c r="K21" s="80"/>
    </row>
    <row r="22" spans="1:13" ht="16.5" customHeight="1" x14ac:dyDescent="0.3">
      <c r="A22" s="80"/>
      <c r="B22" s="84" t="s">
        <v>416</v>
      </c>
      <c r="C22" s="94" t="s">
        <v>145</v>
      </c>
      <c r="D22" s="80"/>
      <c r="E22" s="80"/>
      <c r="F22" s="80"/>
      <c r="G22" s="80"/>
      <c r="H22" s="95">
        <v>2016</v>
      </c>
      <c r="I22" s="159">
        <v>1800000</v>
      </c>
      <c r="J22" s="80" t="s">
        <v>389</v>
      </c>
      <c r="K22" s="80"/>
    </row>
    <row r="23" spans="1:13" ht="16.5" customHeight="1" x14ac:dyDescent="0.3">
      <c r="A23" s="80"/>
      <c r="B23" s="84" t="s">
        <v>421</v>
      </c>
      <c r="C23" s="94" t="s">
        <v>137</v>
      </c>
      <c r="D23" s="80"/>
      <c r="E23" s="80"/>
      <c r="F23" s="80"/>
      <c r="G23" s="80"/>
      <c r="H23" s="95">
        <v>2017</v>
      </c>
      <c r="I23" s="159">
        <v>5000000</v>
      </c>
      <c r="J23" s="80" t="s">
        <v>389</v>
      </c>
      <c r="K23" s="80"/>
    </row>
    <row r="24" spans="1:13" ht="16.5" customHeight="1" x14ac:dyDescent="0.3">
      <c r="A24" s="80"/>
      <c r="B24" s="84" t="s">
        <v>422</v>
      </c>
      <c r="C24" s="94" t="s">
        <v>137</v>
      </c>
      <c r="D24" s="80"/>
      <c r="E24" s="80"/>
      <c r="F24" s="80"/>
      <c r="G24" s="80"/>
      <c r="H24" s="95">
        <v>2017</v>
      </c>
      <c r="I24" s="159">
        <v>5000000</v>
      </c>
      <c r="J24" s="80" t="s">
        <v>402</v>
      </c>
      <c r="K24" s="80"/>
    </row>
    <row r="25" spans="1:13" ht="16.5" customHeight="1" x14ac:dyDescent="0.3">
      <c r="A25" s="80"/>
      <c r="B25" s="84" t="s">
        <v>423</v>
      </c>
      <c r="C25" s="94" t="s">
        <v>145</v>
      </c>
      <c r="D25" s="80"/>
      <c r="E25" s="80"/>
      <c r="F25" s="80"/>
      <c r="G25" s="80"/>
      <c r="H25" s="95">
        <v>2017</v>
      </c>
      <c r="I25" s="159">
        <f>2750000*2</f>
        <v>5500000</v>
      </c>
      <c r="J25" s="80" t="s">
        <v>389</v>
      </c>
      <c r="K25" s="80" t="s">
        <v>183</v>
      </c>
    </row>
    <row r="26" spans="1:13" ht="16.5" customHeight="1" x14ac:dyDescent="0.3">
      <c r="A26" s="80"/>
      <c r="B26" s="84" t="s">
        <v>424</v>
      </c>
      <c r="C26" s="94" t="s">
        <v>137</v>
      </c>
      <c r="D26" s="80"/>
      <c r="E26" s="80"/>
      <c r="F26" s="80"/>
      <c r="G26" s="80"/>
      <c r="H26" s="151">
        <v>2019</v>
      </c>
      <c r="I26" s="160">
        <v>6000000</v>
      </c>
      <c r="J26" s="80" t="s">
        <v>389</v>
      </c>
      <c r="K26" s="80"/>
      <c r="M26" s="156">
        <f>SUM(I26,I32,I33,I81,I82)</f>
        <v>17733000</v>
      </c>
    </row>
    <row r="27" spans="1:13" ht="16.5" customHeight="1" x14ac:dyDescent="0.3">
      <c r="A27" s="80"/>
      <c r="B27" s="84" t="s">
        <v>417</v>
      </c>
      <c r="C27" s="94" t="s">
        <v>199</v>
      </c>
      <c r="D27" s="80"/>
      <c r="E27" s="80"/>
      <c r="F27" s="80"/>
      <c r="G27" s="80"/>
      <c r="H27" s="95">
        <v>2017</v>
      </c>
      <c r="I27" s="159">
        <v>750000</v>
      </c>
      <c r="J27" s="80" t="s">
        <v>389</v>
      </c>
      <c r="K27" s="80"/>
    </row>
    <row r="28" spans="1:13" ht="16.5" customHeight="1" x14ac:dyDescent="0.3">
      <c r="A28" s="80"/>
      <c r="B28" s="84"/>
      <c r="C28" s="87"/>
      <c r="D28" s="80"/>
      <c r="E28" s="80"/>
      <c r="F28" s="80"/>
      <c r="G28" s="80"/>
      <c r="H28" s="81"/>
      <c r="I28" s="157"/>
      <c r="J28" s="80"/>
      <c r="K28" s="80"/>
    </row>
    <row r="29" spans="1:13" ht="16.5" customHeight="1" x14ac:dyDescent="0.3">
      <c r="A29" s="80"/>
      <c r="B29" s="232" t="s">
        <v>435</v>
      </c>
      <c r="C29" s="233"/>
      <c r="D29" s="80"/>
      <c r="E29" s="80"/>
      <c r="F29" s="80"/>
      <c r="G29" s="80"/>
      <c r="H29" s="81"/>
      <c r="I29" s="157">
        <f>SUM(I30:I34)</f>
        <v>41373000</v>
      </c>
      <c r="J29" s="80"/>
      <c r="K29" s="80"/>
    </row>
    <row r="30" spans="1:13" ht="16.5" customHeight="1" x14ac:dyDescent="0.3">
      <c r="A30" s="80"/>
      <c r="B30" s="84" t="s">
        <v>403</v>
      </c>
      <c r="C30" s="94" t="s">
        <v>203</v>
      </c>
      <c r="D30" s="80"/>
      <c r="E30" s="80"/>
      <c r="F30" s="80"/>
      <c r="G30" s="80"/>
      <c r="H30" s="95">
        <v>2015</v>
      </c>
      <c r="I30" s="159">
        <v>6000000</v>
      </c>
      <c r="J30" s="80" t="s">
        <v>390</v>
      </c>
      <c r="K30" s="80"/>
    </row>
    <row r="31" spans="1:13" ht="16.5" customHeight="1" x14ac:dyDescent="0.3">
      <c r="A31" s="80"/>
      <c r="B31" s="84" t="s">
        <v>374</v>
      </c>
      <c r="C31" s="94" t="s">
        <v>165</v>
      </c>
      <c r="D31" s="80"/>
      <c r="E31" s="80"/>
      <c r="F31" s="80"/>
      <c r="G31" s="80"/>
      <c r="H31" s="95">
        <v>2017</v>
      </c>
      <c r="I31" s="159">
        <v>4000000</v>
      </c>
      <c r="J31" s="80" t="s">
        <v>389</v>
      </c>
      <c r="K31" s="80"/>
    </row>
    <row r="32" spans="1:13" ht="16.5" customHeight="1" x14ac:dyDescent="0.3">
      <c r="A32" s="80"/>
      <c r="B32" s="84" t="s">
        <v>404</v>
      </c>
      <c r="C32" s="94" t="s">
        <v>364</v>
      </c>
      <c r="D32" s="80"/>
      <c r="E32" s="80"/>
      <c r="F32" s="80"/>
      <c r="G32" s="80"/>
      <c r="H32" s="151">
        <v>2019</v>
      </c>
      <c r="I32" s="160">
        <f>5600000+644000</f>
        <v>6244000</v>
      </c>
      <c r="J32" s="80" t="s">
        <v>389</v>
      </c>
      <c r="K32" s="80"/>
    </row>
    <row r="33" spans="1:11" ht="16.5" customHeight="1" x14ac:dyDescent="0.3">
      <c r="A33" s="80"/>
      <c r="B33" s="84" t="s">
        <v>405</v>
      </c>
      <c r="C33" s="94" t="s">
        <v>364</v>
      </c>
      <c r="D33" s="80"/>
      <c r="E33" s="80"/>
      <c r="F33" s="80"/>
      <c r="G33" s="80"/>
      <c r="H33" s="151">
        <v>2019</v>
      </c>
      <c r="I33" s="160">
        <f>4600000+529000</f>
        <v>5129000</v>
      </c>
      <c r="J33" s="80" t="s">
        <v>389</v>
      </c>
      <c r="K33" s="80"/>
    </row>
    <row r="34" spans="1:11" ht="16.5" customHeight="1" x14ac:dyDescent="0.3">
      <c r="A34" s="80"/>
      <c r="B34" s="84" t="s">
        <v>406</v>
      </c>
      <c r="C34" s="82" t="s">
        <v>201</v>
      </c>
      <c r="D34" s="80"/>
      <c r="E34" s="80"/>
      <c r="F34" s="80"/>
      <c r="G34" s="80"/>
      <c r="H34" s="81">
        <v>2004</v>
      </c>
      <c r="I34" s="158">
        <v>20000000</v>
      </c>
      <c r="J34" s="80" t="s">
        <v>418</v>
      </c>
      <c r="K34" s="80"/>
    </row>
    <row r="35" spans="1:11" ht="16.5" customHeight="1" x14ac:dyDescent="0.3">
      <c r="A35" s="80"/>
      <c r="B35" s="84"/>
      <c r="C35" s="96"/>
      <c r="D35" s="80"/>
      <c r="E35" s="80"/>
      <c r="F35" s="80"/>
      <c r="G35" s="80"/>
      <c r="H35" s="95"/>
      <c r="I35" s="160"/>
      <c r="J35" s="80"/>
      <c r="K35" s="80"/>
    </row>
    <row r="36" spans="1:11" ht="16.5" customHeight="1" x14ac:dyDescent="0.3">
      <c r="A36" s="80"/>
      <c r="B36" s="232" t="s">
        <v>436</v>
      </c>
      <c r="C36" s="233"/>
      <c r="D36" s="80"/>
      <c r="E36" s="80"/>
      <c r="F36" s="80"/>
      <c r="G36" s="80"/>
      <c r="H36" s="81"/>
      <c r="I36" s="157">
        <f>I37</f>
        <v>10000000</v>
      </c>
      <c r="J36" s="80"/>
      <c r="K36" s="80"/>
    </row>
    <row r="37" spans="1:11" ht="16.5" customHeight="1" x14ac:dyDescent="0.3">
      <c r="A37" s="80"/>
      <c r="B37" s="84" t="s">
        <v>403</v>
      </c>
      <c r="C37" s="90" t="s">
        <v>437</v>
      </c>
      <c r="D37" s="80"/>
      <c r="E37" s="80"/>
      <c r="F37" s="80"/>
      <c r="G37" s="80"/>
      <c r="H37" s="81">
        <v>2004</v>
      </c>
      <c r="I37" s="158">
        <v>10000000</v>
      </c>
      <c r="J37" s="80" t="s">
        <v>390</v>
      </c>
      <c r="K37" s="80" t="s">
        <v>180</v>
      </c>
    </row>
    <row r="38" spans="1:11" ht="16.5" customHeight="1" x14ac:dyDescent="0.3">
      <c r="A38" s="80"/>
      <c r="B38" s="84"/>
      <c r="C38" s="88"/>
      <c r="D38" s="80"/>
      <c r="E38" s="80"/>
      <c r="F38" s="80"/>
      <c r="G38" s="80"/>
      <c r="H38" s="81"/>
      <c r="I38" s="157"/>
      <c r="J38" s="80"/>
      <c r="K38" s="80"/>
    </row>
    <row r="39" spans="1:11" ht="16.5" customHeight="1" x14ac:dyDescent="0.3">
      <c r="A39" s="80"/>
      <c r="B39" s="232" t="s">
        <v>438</v>
      </c>
      <c r="C39" s="233"/>
      <c r="D39" s="80"/>
      <c r="E39" s="80"/>
      <c r="F39" s="80"/>
      <c r="G39" s="80"/>
      <c r="H39" s="81"/>
      <c r="I39" s="157">
        <f>I40</f>
        <v>1500000</v>
      </c>
      <c r="J39" s="80"/>
      <c r="K39" s="80"/>
    </row>
    <row r="40" spans="1:11" ht="16.5" customHeight="1" x14ac:dyDescent="0.3">
      <c r="A40" s="80"/>
      <c r="B40" s="84" t="s">
        <v>403</v>
      </c>
      <c r="C40" s="94" t="s">
        <v>194</v>
      </c>
      <c r="D40" s="80"/>
      <c r="E40" s="80"/>
      <c r="F40" s="80"/>
      <c r="G40" s="80"/>
      <c r="H40" s="95">
        <v>2015</v>
      </c>
      <c r="I40" s="159">
        <v>1500000</v>
      </c>
      <c r="J40" s="80" t="s">
        <v>389</v>
      </c>
      <c r="K40" s="80"/>
    </row>
    <row r="41" spans="1:11" ht="16.5" customHeight="1" x14ac:dyDescent="0.3">
      <c r="A41" s="80"/>
      <c r="B41" s="84"/>
      <c r="C41" s="87"/>
      <c r="D41" s="80"/>
      <c r="E41" s="80"/>
      <c r="F41" s="80"/>
      <c r="G41" s="80"/>
      <c r="H41" s="81"/>
      <c r="I41" s="157"/>
      <c r="J41" s="80"/>
      <c r="K41" s="80"/>
    </row>
    <row r="42" spans="1:11" ht="24.75" customHeight="1" x14ac:dyDescent="0.3">
      <c r="A42" s="80"/>
      <c r="B42" s="84" t="s">
        <v>420</v>
      </c>
      <c r="C42" s="91" t="s">
        <v>419</v>
      </c>
      <c r="D42" s="80"/>
      <c r="E42" s="80"/>
      <c r="F42" s="80"/>
      <c r="G42" s="80"/>
      <c r="H42" s="81"/>
      <c r="I42" s="157">
        <f>SUM(I43:I68)</f>
        <v>60695000</v>
      </c>
      <c r="J42" s="80"/>
      <c r="K42" s="80"/>
    </row>
    <row r="43" spans="1:11" ht="18" customHeight="1" x14ac:dyDescent="0.3">
      <c r="A43" s="80"/>
      <c r="B43" s="84" t="s">
        <v>403</v>
      </c>
      <c r="C43" s="97" t="s">
        <v>133</v>
      </c>
      <c r="D43" s="80"/>
      <c r="E43" s="80"/>
      <c r="F43" s="80"/>
      <c r="G43" s="80"/>
      <c r="H43" s="98">
        <v>1982</v>
      </c>
      <c r="I43" s="161">
        <v>100000</v>
      </c>
      <c r="J43" s="80" t="s">
        <v>390</v>
      </c>
      <c r="K43" s="99" t="s">
        <v>181</v>
      </c>
    </row>
    <row r="44" spans="1:11" ht="18" customHeight="1" x14ac:dyDescent="0.3">
      <c r="A44" s="80"/>
      <c r="B44" s="84" t="s">
        <v>374</v>
      </c>
      <c r="C44" s="82" t="s">
        <v>124</v>
      </c>
      <c r="D44" s="80"/>
      <c r="E44" s="80"/>
      <c r="F44" s="80"/>
      <c r="G44" s="80"/>
      <c r="H44" s="81">
        <v>1982</v>
      </c>
      <c r="I44" s="158">
        <f>15000*8</f>
        <v>120000</v>
      </c>
      <c r="J44" s="80" t="s">
        <v>390</v>
      </c>
      <c r="K44" s="100" t="s">
        <v>182</v>
      </c>
    </row>
    <row r="45" spans="1:11" ht="18" customHeight="1" x14ac:dyDescent="0.3">
      <c r="A45" s="80"/>
      <c r="B45" s="84" t="s">
        <v>404</v>
      </c>
      <c r="C45" s="82" t="s">
        <v>123</v>
      </c>
      <c r="D45" s="80"/>
      <c r="E45" s="80"/>
      <c r="F45" s="80"/>
      <c r="G45" s="80"/>
      <c r="H45" s="81">
        <v>1985</v>
      </c>
      <c r="I45" s="158">
        <v>75000</v>
      </c>
      <c r="J45" s="80" t="s">
        <v>418</v>
      </c>
      <c r="K45" s="100"/>
    </row>
    <row r="46" spans="1:11" ht="18" customHeight="1" x14ac:dyDescent="0.3">
      <c r="A46" s="80"/>
      <c r="B46" s="84" t="s">
        <v>405</v>
      </c>
      <c r="C46" s="82" t="s">
        <v>130</v>
      </c>
      <c r="D46" s="80"/>
      <c r="E46" s="80"/>
      <c r="F46" s="80"/>
      <c r="G46" s="80"/>
      <c r="H46" s="81">
        <v>1995</v>
      </c>
      <c r="I46" s="158">
        <f>50000*50</f>
        <v>2500000</v>
      </c>
      <c r="J46" s="80" t="s">
        <v>390</v>
      </c>
      <c r="K46" s="100" t="s">
        <v>187</v>
      </c>
    </row>
    <row r="47" spans="1:11" ht="18" customHeight="1" x14ac:dyDescent="0.3">
      <c r="A47" s="80"/>
      <c r="B47" s="84" t="s">
        <v>406</v>
      </c>
      <c r="C47" s="82" t="s">
        <v>154</v>
      </c>
      <c r="D47" s="80"/>
      <c r="E47" s="80"/>
      <c r="F47" s="80"/>
      <c r="G47" s="80"/>
      <c r="H47" s="81">
        <v>1998</v>
      </c>
      <c r="I47" s="158">
        <v>300000</v>
      </c>
      <c r="J47" s="80" t="s">
        <v>389</v>
      </c>
      <c r="K47" s="100"/>
    </row>
    <row r="48" spans="1:11" ht="18" customHeight="1" x14ac:dyDescent="0.3">
      <c r="A48" s="80"/>
      <c r="B48" s="84" t="s">
        <v>408</v>
      </c>
      <c r="C48" s="82" t="s">
        <v>125</v>
      </c>
      <c r="D48" s="80"/>
      <c r="E48" s="80"/>
      <c r="F48" s="80"/>
      <c r="G48" s="80"/>
      <c r="H48" s="81">
        <v>2004</v>
      </c>
      <c r="I48" s="158">
        <v>1400000</v>
      </c>
      <c r="J48" s="80" t="s">
        <v>390</v>
      </c>
      <c r="K48" s="100" t="s">
        <v>183</v>
      </c>
    </row>
    <row r="49" spans="1:11" ht="18" customHeight="1" x14ac:dyDescent="0.3">
      <c r="A49" s="80"/>
      <c r="B49" s="84" t="s">
        <v>407</v>
      </c>
      <c r="C49" s="82" t="s">
        <v>131</v>
      </c>
      <c r="D49" s="80"/>
      <c r="E49" s="80"/>
      <c r="F49" s="80"/>
      <c r="G49" s="80"/>
      <c r="H49" s="81">
        <v>2005</v>
      </c>
      <c r="I49" s="158">
        <f>150000*25</f>
        <v>3750000</v>
      </c>
      <c r="J49" s="80" t="s">
        <v>418</v>
      </c>
      <c r="K49" s="100" t="s">
        <v>190</v>
      </c>
    </row>
    <row r="50" spans="1:11" ht="18" customHeight="1" x14ac:dyDescent="0.3">
      <c r="A50" s="80"/>
      <c r="B50" s="84" t="s">
        <v>409</v>
      </c>
      <c r="C50" s="82" t="s">
        <v>207</v>
      </c>
      <c r="D50" s="80"/>
      <c r="E50" s="80"/>
      <c r="F50" s="80"/>
      <c r="G50" s="80"/>
      <c r="H50" s="81">
        <v>2005</v>
      </c>
      <c r="I50" s="158">
        <v>150000</v>
      </c>
      <c r="J50" s="80" t="s">
        <v>390</v>
      </c>
      <c r="K50" s="100" t="s">
        <v>188</v>
      </c>
    </row>
    <row r="51" spans="1:11" ht="18" customHeight="1" x14ac:dyDescent="0.3">
      <c r="A51" s="80"/>
      <c r="B51" s="84" t="s">
        <v>410</v>
      </c>
      <c r="C51" s="82" t="s">
        <v>174</v>
      </c>
      <c r="D51" s="80"/>
      <c r="E51" s="80"/>
      <c r="F51" s="80"/>
      <c r="G51" s="80"/>
      <c r="H51" s="81">
        <v>2006</v>
      </c>
      <c r="I51" s="158">
        <v>800000</v>
      </c>
      <c r="J51" s="80" t="s">
        <v>418</v>
      </c>
      <c r="K51" s="100"/>
    </row>
    <row r="52" spans="1:11" ht="18" customHeight="1" x14ac:dyDescent="0.3">
      <c r="A52" s="80"/>
      <c r="B52" s="84" t="s">
        <v>411</v>
      </c>
      <c r="C52" s="82" t="s">
        <v>134</v>
      </c>
      <c r="D52" s="80"/>
      <c r="E52" s="80"/>
      <c r="F52" s="80"/>
      <c r="G52" s="80"/>
      <c r="H52" s="81">
        <v>2012</v>
      </c>
      <c r="I52" s="158">
        <v>16500000</v>
      </c>
      <c r="J52" s="80" t="s">
        <v>389</v>
      </c>
      <c r="K52" s="82" t="s">
        <v>181</v>
      </c>
    </row>
    <row r="53" spans="1:11" ht="18" customHeight="1" x14ac:dyDescent="0.3">
      <c r="A53" s="80"/>
      <c r="B53" s="84" t="s">
        <v>412</v>
      </c>
      <c r="C53" s="82" t="s">
        <v>156</v>
      </c>
      <c r="D53" s="80"/>
      <c r="E53" s="80"/>
      <c r="F53" s="80"/>
      <c r="G53" s="80"/>
      <c r="H53" s="81">
        <v>2013</v>
      </c>
      <c r="I53" s="158">
        <v>1000000</v>
      </c>
      <c r="J53" s="80" t="s">
        <v>389</v>
      </c>
      <c r="K53" s="82" t="s">
        <v>183</v>
      </c>
    </row>
    <row r="54" spans="1:11" ht="18" customHeight="1" x14ac:dyDescent="0.3">
      <c r="A54" s="80"/>
      <c r="B54" s="84" t="s">
        <v>413</v>
      </c>
      <c r="C54" s="82" t="s">
        <v>126</v>
      </c>
      <c r="D54" s="80"/>
      <c r="E54" s="80"/>
      <c r="F54" s="80"/>
      <c r="G54" s="80"/>
      <c r="H54" s="81">
        <v>2014</v>
      </c>
      <c r="I54" s="158">
        <v>150000</v>
      </c>
      <c r="J54" s="80" t="s">
        <v>389</v>
      </c>
      <c r="K54" s="82" t="s">
        <v>184</v>
      </c>
    </row>
    <row r="55" spans="1:11" ht="18" customHeight="1" x14ac:dyDescent="0.3">
      <c r="A55" s="80"/>
      <c r="B55" s="84" t="s">
        <v>414</v>
      </c>
      <c r="C55" s="82" t="s">
        <v>132</v>
      </c>
      <c r="D55" s="80"/>
      <c r="E55" s="80"/>
      <c r="F55" s="80"/>
      <c r="G55" s="80"/>
      <c r="H55" s="95">
        <v>2014</v>
      </c>
      <c r="I55" s="159">
        <v>7000000</v>
      </c>
      <c r="J55" s="80" t="s">
        <v>389</v>
      </c>
      <c r="K55" s="94" t="s">
        <v>189</v>
      </c>
    </row>
    <row r="56" spans="1:11" ht="18" customHeight="1" x14ac:dyDescent="0.3">
      <c r="A56" s="80"/>
      <c r="B56" s="84" t="s">
        <v>415</v>
      </c>
      <c r="C56" s="94" t="s">
        <v>196</v>
      </c>
      <c r="D56" s="80"/>
      <c r="E56" s="80"/>
      <c r="F56" s="80"/>
      <c r="G56" s="80"/>
      <c r="H56" s="95">
        <v>2014</v>
      </c>
      <c r="I56" s="159">
        <v>4000000</v>
      </c>
      <c r="J56" s="80" t="s">
        <v>389</v>
      </c>
      <c r="K56" s="80"/>
    </row>
    <row r="57" spans="1:11" ht="18" customHeight="1" x14ac:dyDescent="0.3">
      <c r="A57" s="80"/>
      <c r="B57" s="84" t="s">
        <v>416</v>
      </c>
      <c r="C57" s="94" t="s">
        <v>222</v>
      </c>
      <c r="D57" s="80"/>
      <c r="E57" s="80"/>
      <c r="F57" s="80"/>
      <c r="G57" s="80"/>
      <c r="H57" s="95">
        <v>2014</v>
      </c>
      <c r="I57" s="159">
        <v>500000</v>
      </c>
      <c r="J57" s="80" t="s">
        <v>389</v>
      </c>
      <c r="K57" s="80"/>
    </row>
    <row r="58" spans="1:11" ht="18" customHeight="1" x14ac:dyDescent="0.3">
      <c r="A58" s="80"/>
      <c r="B58" s="84" t="s">
        <v>421</v>
      </c>
      <c r="C58" s="94" t="s">
        <v>127</v>
      </c>
      <c r="D58" s="80"/>
      <c r="E58" s="80"/>
      <c r="F58" s="80"/>
      <c r="G58" s="80"/>
      <c r="H58" s="95">
        <v>2015</v>
      </c>
      <c r="I58" s="159">
        <v>3000000</v>
      </c>
      <c r="J58" s="80" t="s">
        <v>389</v>
      </c>
      <c r="K58" s="80"/>
    </row>
    <row r="59" spans="1:11" ht="18" customHeight="1" x14ac:dyDescent="0.3">
      <c r="A59" s="80"/>
      <c r="B59" s="84" t="s">
        <v>422</v>
      </c>
      <c r="C59" s="94" t="s">
        <v>128</v>
      </c>
      <c r="D59" s="80"/>
      <c r="E59" s="80"/>
      <c r="F59" s="80"/>
      <c r="G59" s="80"/>
      <c r="H59" s="95">
        <v>2015</v>
      </c>
      <c r="I59" s="159">
        <v>1500000</v>
      </c>
      <c r="J59" s="80" t="s">
        <v>389</v>
      </c>
      <c r="K59" s="94" t="s">
        <v>185</v>
      </c>
    </row>
    <row r="60" spans="1:11" ht="18" customHeight="1" x14ac:dyDescent="0.3">
      <c r="A60" s="80"/>
      <c r="B60" s="84" t="s">
        <v>423</v>
      </c>
      <c r="C60" s="94" t="s">
        <v>211</v>
      </c>
      <c r="D60" s="80"/>
      <c r="E60" s="80"/>
      <c r="F60" s="80"/>
      <c r="G60" s="80"/>
      <c r="H60" s="95">
        <v>2015</v>
      </c>
      <c r="I60" s="159">
        <v>900000</v>
      </c>
      <c r="J60" s="80" t="s">
        <v>390</v>
      </c>
      <c r="K60" s="94" t="s">
        <v>186</v>
      </c>
    </row>
    <row r="61" spans="1:11" ht="18" customHeight="1" x14ac:dyDescent="0.3">
      <c r="A61" s="80"/>
      <c r="B61" s="84" t="s">
        <v>424</v>
      </c>
      <c r="C61" s="94" t="s">
        <v>129</v>
      </c>
      <c r="D61" s="80"/>
      <c r="E61" s="80"/>
      <c r="F61" s="80"/>
      <c r="G61" s="80"/>
      <c r="H61" s="95">
        <v>2016</v>
      </c>
      <c r="I61" s="159">
        <v>4500000</v>
      </c>
      <c r="J61" s="80" t="s">
        <v>389</v>
      </c>
      <c r="K61" s="94" t="s">
        <v>186</v>
      </c>
    </row>
    <row r="62" spans="1:11" ht="18" customHeight="1" x14ac:dyDescent="0.3">
      <c r="A62" s="80"/>
      <c r="B62" s="84" t="s">
        <v>425</v>
      </c>
      <c r="C62" s="94" t="s">
        <v>219</v>
      </c>
      <c r="D62" s="80"/>
      <c r="E62" s="80"/>
      <c r="F62" s="80"/>
      <c r="G62" s="80"/>
      <c r="H62" s="95">
        <v>2016</v>
      </c>
      <c r="I62" s="159">
        <v>1500000</v>
      </c>
      <c r="J62" s="80" t="s">
        <v>389</v>
      </c>
      <c r="K62" s="80"/>
    </row>
    <row r="63" spans="1:11" ht="18" customHeight="1" x14ac:dyDescent="0.3">
      <c r="A63" s="80"/>
      <c r="B63" s="84" t="s">
        <v>426</v>
      </c>
      <c r="C63" s="94" t="s">
        <v>220</v>
      </c>
      <c r="D63" s="80"/>
      <c r="E63" s="80"/>
      <c r="F63" s="80"/>
      <c r="G63" s="80"/>
      <c r="H63" s="95">
        <v>2016</v>
      </c>
      <c r="I63" s="159">
        <v>1000000</v>
      </c>
      <c r="J63" s="80" t="s">
        <v>418</v>
      </c>
      <c r="K63" s="80"/>
    </row>
    <row r="64" spans="1:11" ht="18" customHeight="1" x14ac:dyDescent="0.3">
      <c r="A64" s="80"/>
      <c r="B64" s="84" t="s">
        <v>427</v>
      </c>
      <c r="C64" s="94" t="s">
        <v>135</v>
      </c>
      <c r="D64" s="80"/>
      <c r="E64" s="80"/>
      <c r="F64" s="80"/>
      <c r="G64" s="80"/>
      <c r="H64" s="95">
        <v>2017</v>
      </c>
      <c r="I64" s="159">
        <v>2500000</v>
      </c>
      <c r="J64" s="80" t="s">
        <v>389</v>
      </c>
      <c r="K64" s="80"/>
    </row>
    <row r="65" spans="1:11" ht="18" customHeight="1" x14ac:dyDescent="0.3">
      <c r="A65" s="80"/>
      <c r="B65" s="84" t="s">
        <v>428</v>
      </c>
      <c r="C65" s="94" t="s">
        <v>158</v>
      </c>
      <c r="D65" s="80"/>
      <c r="E65" s="80"/>
      <c r="F65" s="80"/>
      <c r="G65" s="80"/>
      <c r="H65" s="95">
        <v>2017</v>
      </c>
      <c r="I65" s="159">
        <v>2650000</v>
      </c>
      <c r="J65" s="80" t="s">
        <v>389</v>
      </c>
      <c r="K65" s="94"/>
    </row>
    <row r="66" spans="1:11" ht="18" customHeight="1" x14ac:dyDescent="0.3">
      <c r="A66" s="80"/>
      <c r="B66" s="84" t="s">
        <v>429</v>
      </c>
      <c r="C66" s="94" t="s">
        <v>160</v>
      </c>
      <c r="D66" s="80"/>
      <c r="E66" s="80"/>
      <c r="F66" s="80"/>
      <c r="G66" s="80"/>
      <c r="H66" s="95">
        <v>2017</v>
      </c>
      <c r="I66" s="159">
        <v>300000</v>
      </c>
      <c r="J66" s="80" t="s">
        <v>389</v>
      </c>
      <c r="K66" s="94" t="s">
        <v>183</v>
      </c>
    </row>
    <row r="67" spans="1:11" ht="18" customHeight="1" x14ac:dyDescent="0.3">
      <c r="A67" s="80"/>
      <c r="B67" s="84" t="s">
        <v>430</v>
      </c>
      <c r="C67" s="94" t="s">
        <v>204</v>
      </c>
      <c r="D67" s="80"/>
      <c r="E67" s="80"/>
      <c r="F67" s="80"/>
      <c r="G67" s="80"/>
      <c r="H67" s="95">
        <v>2017</v>
      </c>
      <c r="I67" s="159">
        <v>2500000</v>
      </c>
      <c r="J67" s="80" t="s">
        <v>389</v>
      </c>
      <c r="K67" s="80"/>
    </row>
    <row r="68" spans="1:11" ht="18" customHeight="1" x14ac:dyDescent="0.3">
      <c r="A68" s="80"/>
      <c r="B68" s="84" t="s">
        <v>431</v>
      </c>
      <c r="C68" s="94" t="s">
        <v>128</v>
      </c>
      <c r="D68" s="80"/>
      <c r="E68" s="80"/>
      <c r="F68" s="80"/>
      <c r="G68" s="80"/>
      <c r="H68" s="95">
        <v>2017</v>
      </c>
      <c r="I68" s="159">
        <v>2000000</v>
      </c>
      <c r="J68" s="80" t="s">
        <v>389</v>
      </c>
      <c r="K68" s="80"/>
    </row>
    <row r="69" spans="1:11" ht="18" customHeight="1" x14ac:dyDescent="0.3">
      <c r="A69" s="80"/>
      <c r="B69" s="84"/>
      <c r="C69" s="96"/>
      <c r="D69" s="80"/>
      <c r="E69" s="80"/>
      <c r="F69" s="80"/>
      <c r="G69" s="80"/>
      <c r="H69" s="95"/>
      <c r="I69" s="159"/>
      <c r="J69" s="80"/>
      <c r="K69" s="80"/>
    </row>
    <row r="70" spans="1:11" ht="18" customHeight="1" x14ac:dyDescent="0.3">
      <c r="A70" s="80"/>
      <c r="B70" s="84" t="s">
        <v>432</v>
      </c>
      <c r="C70" s="96" t="s">
        <v>433</v>
      </c>
      <c r="D70" s="80"/>
      <c r="E70" s="80"/>
      <c r="F70" s="80"/>
      <c r="G70" s="80"/>
      <c r="H70" s="95"/>
      <c r="I70" s="159">
        <f>SUM(I71:I82)</f>
        <v>6137000</v>
      </c>
      <c r="J70" s="80"/>
      <c r="K70" s="80"/>
    </row>
    <row r="71" spans="1:11" ht="18" customHeight="1" x14ac:dyDescent="0.3">
      <c r="A71" s="80"/>
      <c r="B71" s="84" t="s">
        <v>403</v>
      </c>
      <c r="C71" s="94" t="s">
        <v>162</v>
      </c>
      <c r="D71" s="80"/>
      <c r="E71" s="80"/>
      <c r="F71" s="80"/>
      <c r="G71" s="80"/>
      <c r="H71" s="95">
        <v>2015</v>
      </c>
      <c r="I71" s="159">
        <v>350000</v>
      </c>
      <c r="J71" s="80" t="s">
        <v>389</v>
      </c>
      <c r="K71" s="80"/>
    </row>
    <row r="72" spans="1:11" ht="18" customHeight="1" x14ac:dyDescent="0.3">
      <c r="A72" s="80"/>
      <c r="B72" s="84" t="s">
        <v>374</v>
      </c>
      <c r="C72" s="94" t="s">
        <v>163</v>
      </c>
      <c r="D72" s="80"/>
      <c r="E72" s="80"/>
      <c r="F72" s="80"/>
      <c r="G72" s="80"/>
      <c r="H72" s="95">
        <v>2016</v>
      </c>
      <c r="I72" s="159">
        <v>300000</v>
      </c>
      <c r="J72" s="80" t="s">
        <v>389</v>
      </c>
      <c r="K72" s="94"/>
    </row>
    <row r="73" spans="1:11" ht="18" customHeight="1" x14ac:dyDescent="0.3">
      <c r="A73" s="80"/>
      <c r="B73" s="84" t="s">
        <v>404</v>
      </c>
      <c r="C73" s="94" t="s">
        <v>167</v>
      </c>
      <c r="D73" s="80"/>
      <c r="E73" s="80"/>
      <c r="F73" s="80"/>
      <c r="G73" s="80"/>
      <c r="H73" s="95">
        <v>2016</v>
      </c>
      <c r="I73" s="159">
        <v>2500000</v>
      </c>
      <c r="J73" s="80" t="s">
        <v>389</v>
      </c>
      <c r="K73" s="94" t="s">
        <v>183</v>
      </c>
    </row>
    <row r="74" spans="1:11" ht="18" customHeight="1" x14ac:dyDescent="0.3">
      <c r="A74" s="80"/>
      <c r="B74" s="84" t="s">
        <v>405</v>
      </c>
      <c r="C74" s="94" t="s">
        <v>169</v>
      </c>
      <c r="D74" s="80"/>
      <c r="E74" s="80"/>
      <c r="F74" s="80"/>
      <c r="G74" s="80"/>
      <c r="H74" s="95">
        <v>2016</v>
      </c>
      <c r="I74" s="159">
        <v>900000</v>
      </c>
      <c r="J74" s="80" t="s">
        <v>389</v>
      </c>
      <c r="K74" s="94" t="s">
        <v>206</v>
      </c>
    </row>
    <row r="75" spans="1:11" ht="18" customHeight="1" x14ac:dyDescent="0.3">
      <c r="A75" s="80"/>
      <c r="B75" s="84" t="s">
        <v>406</v>
      </c>
      <c r="C75" s="94" t="s">
        <v>170</v>
      </c>
      <c r="D75" s="80"/>
      <c r="E75" s="80"/>
      <c r="F75" s="80"/>
      <c r="G75" s="80"/>
      <c r="H75" s="95">
        <v>2016</v>
      </c>
      <c r="I75" s="159">
        <f>24000*8</f>
        <v>192000</v>
      </c>
      <c r="J75" s="80" t="s">
        <v>389</v>
      </c>
      <c r="K75" s="94" t="s">
        <v>191</v>
      </c>
    </row>
    <row r="76" spans="1:11" ht="18" customHeight="1" x14ac:dyDescent="0.3">
      <c r="A76" s="80"/>
      <c r="B76" s="84" t="s">
        <v>408</v>
      </c>
      <c r="C76" s="94" t="s">
        <v>171</v>
      </c>
      <c r="D76" s="80"/>
      <c r="E76" s="80"/>
      <c r="F76" s="80"/>
      <c r="G76" s="80"/>
      <c r="H76" s="95">
        <v>2016</v>
      </c>
      <c r="I76" s="159">
        <v>250000</v>
      </c>
      <c r="J76" s="80" t="s">
        <v>389</v>
      </c>
      <c r="K76" s="94"/>
    </row>
    <row r="77" spans="1:11" ht="18" customHeight="1" x14ac:dyDescent="0.3">
      <c r="A77" s="80"/>
      <c r="B77" s="84" t="s">
        <v>407</v>
      </c>
      <c r="C77" s="94" t="s">
        <v>197</v>
      </c>
      <c r="D77" s="80"/>
      <c r="E77" s="80"/>
      <c r="F77" s="80"/>
      <c r="G77" s="80"/>
      <c r="H77" s="95">
        <v>2016</v>
      </c>
      <c r="I77" s="159">
        <v>90000</v>
      </c>
      <c r="J77" s="80" t="s">
        <v>389</v>
      </c>
      <c r="K77" s="94" t="s">
        <v>198</v>
      </c>
    </row>
    <row r="78" spans="1:11" ht="18" customHeight="1" x14ac:dyDescent="0.3">
      <c r="A78" s="80"/>
      <c r="B78" s="84" t="s">
        <v>409</v>
      </c>
      <c r="C78" s="94" t="s">
        <v>439</v>
      </c>
      <c r="D78" s="80"/>
      <c r="E78" s="80"/>
      <c r="F78" s="80"/>
      <c r="G78" s="80"/>
      <c r="H78" s="95">
        <v>2016</v>
      </c>
      <c r="I78" s="159">
        <v>625000</v>
      </c>
      <c r="J78" s="80" t="s">
        <v>389</v>
      </c>
      <c r="K78" s="80"/>
    </row>
    <row r="79" spans="1:11" ht="18" customHeight="1" x14ac:dyDescent="0.3">
      <c r="A79" s="80"/>
      <c r="B79" s="84" t="s">
        <v>410</v>
      </c>
      <c r="C79" s="94" t="s">
        <v>172</v>
      </c>
      <c r="D79" s="80"/>
      <c r="E79" s="80"/>
      <c r="F79" s="80"/>
      <c r="G79" s="80"/>
      <c r="H79" s="95">
        <v>2017</v>
      </c>
      <c r="I79" s="159">
        <v>450000</v>
      </c>
      <c r="J79" s="80" t="s">
        <v>389</v>
      </c>
      <c r="K79" s="80"/>
    </row>
    <row r="80" spans="1:11" ht="18" customHeight="1" x14ac:dyDescent="0.3">
      <c r="A80" s="80"/>
      <c r="B80" s="84" t="s">
        <v>411</v>
      </c>
      <c r="C80" s="94" t="s">
        <v>205</v>
      </c>
      <c r="D80" s="80"/>
      <c r="E80" s="80"/>
      <c r="F80" s="80"/>
      <c r="G80" s="80"/>
      <c r="H80" s="95">
        <v>2017</v>
      </c>
      <c r="I80" s="159">
        <v>120000</v>
      </c>
      <c r="J80" s="80" t="s">
        <v>389</v>
      </c>
      <c r="K80" s="94" t="s">
        <v>206</v>
      </c>
    </row>
    <row r="81" spans="1:11" ht="18" customHeight="1" x14ac:dyDescent="0.3">
      <c r="A81" s="80"/>
      <c r="B81" s="84" t="s">
        <v>412</v>
      </c>
      <c r="C81" s="94" t="s">
        <v>360</v>
      </c>
      <c r="D81" s="80"/>
      <c r="E81" s="80"/>
      <c r="F81" s="80"/>
      <c r="G81" s="80"/>
      <c r="H81" s="151">
        <v>2019</v>
      </c>
      <c r="I81" s="160">
        <v>300000</v>
      </c>
      <c r="J81" s="80" t="s">
        <v>389</v>
      </c>
      <c r="K81" s="80"/>
    </row>
    <row r="82" spans="1:11" ht="18" customHeight="1" x14ac:dyDescent="0.3">
      <c r="A82" s="80"/>
      <c r="B82" s="84" t="s">
        <v>413</v>
      </c>
      <c r="C82" s="94" t="s">
        <v>362</v>
      </c>
      <c r="D82" s="80"/>
      <c r="E82" s="80"/>
      <c r="F82" s="80"/>
      <c r="G82" s="80"/>
      <c r="H82" s="151">
        <v>2019</v>
      </c>
      <c r="I82" s="160">
        <v>60000</v>
      </c>
      <c r="J82" s="80" t="s">
        <v>389</v>
      </c>
      <c r="K82" s="80"/>
    </row>
    <row r="83" spans="1:11" ht="18" customHeight="1" x14ac:dyDescent="0.3">
      <c r="A83" s="80"/>
      <c r="B83" s="84"/>
      <c r="C83" s="96"/>
      <c r="D83" s="80"/>
      <c r="E83" s="80"/>
      <c r="F83" s="80"/>
      <c r="G83" s="80"/>
      <c r="H83" s="95"/>
      <c r="I83" s="159"/>
      <c r="J83" s="80"/>
      <c r="K83" s="80"/>
    </row>
    <row r="84" spans="1:11" ht="16.5" customHeight="1" x14ac:dyDescent="0.3">
      <c r="A84" s="80" t="s">
        <v>393</v>
      </c>
      <c r="B84" s="84">
        <v>1</v>
      </c>
      <c r="C84" s="86" t="s">
        <v>394</v>
      </c>
      <c r="D84" s="80"/>
      <c r="E84" s="80"/>
      <c r="F84" s="80"/>
      <c r="G84" s="80"/>
      <c r="H84" s="81"/>
      <c r="I84" s="157">
        <f>SUM(I85:I99)</f>
        <v>1330481500</v>
      </c>
      <c r="J84" s="80"/>
      <c r="K84" s="80"/>
    </row>
    <row r="85" spans="1:11" ht="16.5" customHeight="1" x14ac:dyDescent="0.3">
      <c r="A85" s="80"/>
      <c r="B85" s="84" t="s">
        <v>403</v>
      </c>
      <c r="C85" s="106" t="s">
        <v>258</v>
      </c>
      <c r="D85" s="80"/>
      <c r="E85" s="80"/>
      <c r="F85" s="83"/>
      <c r="G85" s="80"/>
      <c r="H85" s="107">
        <v>1974</v>
      </c>
      <c r="I85" s="162">
        <v>120000000</v>
      </c>
      <c r="J85" s="80" t="s">
        <v>389</v>
      </c>
      <c r="K85" s="106"/>
    </row>
    <row r="86" spans="1:11" ht="16.5" customHeight="1" x14ac:dyDescent="0.3">
      <c r="A86" s="80"/>
      <c r="B86" s="84" t="s">
        <v>374</v>
      </c>
      <c r="C86" s="108" t="s">
        <v>259</v>
      </c>
      <c r="D86" s="80"/>
      <c r="E86" s="80"/>
      <c r="F86" s="83"/>
      <c r="G86" s="80"/>
      <c r="H86" s="109">
        <v>2011</v>
      </c>
      <c r="I86" s="163">
        <v>40000000</v>
      </c>
      <c r="J86" s="80" t="s">
        <v>389</v>
      </c>
      <c r="K86" s="108"/>
    </row>
    <row r="87" spans="1:11" ht="16.5" customHeight="1" x14ac:dyDescent="0.3">
      <c r="A87" s="80"/>
      <c r="B87" s="84" t="s">
        <v>404</v>
      </c>
      <c r="C87" s="108" t="s">
        <v>260</v>
      </c>
      <c r="D87" s="80"/>
      <c r="E87" s="80"/>
      <c r="F87" s="83"/>
      <c r="G87" s="80"/>
      <c r="H87" s="109" t="s">
        <v>279</v>
      </c>
      <c r="I87" s="163">
        <v>100000000</v>
      </c>
      <c r="J87" s="80" t="s">
        <v>389</v>
      </c>
      <c r="K87" s="108"/>
    </row>
    <row r="88" spans="1:11" ht="16.5" customHeight="1" x14ac:dyDescent="0.3">
      <c r="A88" s="80"/>
      <c r="B88" s="84" t="s">
        <v>406</v>
      </c>
      <c r="C88" s="108" t="s">
        <v>261</v>
      </c>
      <c r="D88" s="80"/>
      <c r="E88" s="80"/>
      <c r="F88" s="83"/>
      <c r="G88" s="80"/>
      <c r="H88" s="109" t="s">
        <v>280</v>
      </c>
      <c r="I88" s="163">
        <v>400000000</v>
      </c>
      <c r="J88" s="80" t="s">
        <v>389</v>
      </c>
      <c r="K88" s="108"/>
    </row>
    <row r="89" spans="1:11" ht="16.5" customHeight="1" x14ac:dyDescent="0.3">
      <c r="A89" s="80"/>
      <c r="B89" s="84" t="s">
        <v>408</v>
      </c>
      <c r="C89" s="108" t="s">
        <v>262</v>
      </c>
      <c r="D89" s="80"/>
      <c r="E89" s="80"/>
      <c r="F89" s="83"/>
      <c r="G89" s="80"/>
      <c r="H89" s="109">
        <v>2017</v>
      </c>
      <c r="I89" s="163">
        <v>170000000</v>
      </c>
      <c r="J89" s="80" t="s">
        <v>390</v>
      </c>
      <c r="K89" s="108"/>
    </row>
    <row r="90" spans="1:11" ht="16.5" customHeight="1" x14ac:dyDescent="0.3">
      <c r="A90" s="80"/>
      <c r="B90" s="84" t="s">
        <v>407</v>
      </c>
      <c r="C90" s="108" t="s">
        <v>263</v>
      </c>
      <c r="D90" s="80"/>
      <c r="E90" s="80"/>
      <c r="F90" s="83"/>
      <c r="G90" s="80"/>
      <c r="H90" s="109">
        <v>2018</v>
      </c>
      <c r="I90" s="163">
        <v>6564000</v>
      </c>
      <c r="J90" s="80" t="s">
        <v>389</v>
      </c>
      <c r="K90" s="108"/>
    </row>
    <row r="91" spans="1:11" ht="16.5" customHeight="1" x14ac:dyDescent="0.3">
      <c r="A91" s="80"/>
      <c r="B91" s="84" t="s">
        <v>409</v>
      </c>
      <c r="C91" s="108" t="s">
        <v>264</v>
      </c>
      <c r="D91" s="80"/>
      <c r="E91" s="80"/>
      <c r="F91" s="83"/>
      <c r="G91" s="80"/>
      <c r="H91" s="109" t="s">
        <v>281</v>
      </c>
      <c r="I91" s="163">
        <v>150000000</v>
      </c>
      <c r="J91" s="80" t="s">
        <v>389</v>
      </c>
      <c r="K91" s="108"/>
    </row>
    <row r="92" spans="1:11" ht="16.5" customHeight="1" x14ac:dyDescent="0.3">
      <c r="A92" s="80"/>
      <c r="B92" s="84" t="s">
        <v>410</v>
      </c>
      <c r="C92" s="108" t="s">
        <v>265</v>
      </c>
      <c r="D92" s="80"/>
      <c r="E92" s="80"/>
      <c r="F92" s="83"/>
      <c r="G92" s="80"/>
      <c r="H92" s="109">
        <v>2014</v>
      </c>
      <c r="I92" s="163">
        <v>8000000</v>
      </c>
      <c r="J92" s="80" t="s">
        <v>389</v>
      </c>
      <c r="K92" s="108"/>
    </row>
    <row r="93" spans="1:11" ht="16.5" customHeight="1" x14ac:dyDescent="0.3">
      <c r="A93" s="80"/>
      <c r="B93" s="84" t="s">
        <v>411</v>
      </c>
      <c r="C93" s="108" t="s">
        <v>266</v>
      </c>
      <c r="D93" s="80"/>
      <c r="E93" s="80"/>
      <c r="F93" s="83"/>
      <c r="G93" s="80"/>
      <c r="H93" s="109">
        <v>2014</v>
      </c>
      <c r="I93" s="163">
        <v>20185000</v>
      </c>
      <c r="J93" s="80" t="s">
        <v>389</v>
      </c>
      <c r="K93" s="108"/>
    </row>
    <row r="94" spans="1:11" ht="16.5" customHeight="1" x14ac:dyDescent="0.3">
      <c r="A94" s="80"/>
      <c r="B94" s="84" t="s">
        <v>412</v>
      </c>
      <c r="C94" s="108" t="s">
        <v>267</v>
      </c>
      <c r="D94" s="80"/>
      <c r="E94" s="80"/>
      <c r="F94" s="83"/>
      <c r="G94" s="80"/>
      <c r="H94" s="109">
        <v>1980</v>
      </c>
      <c r="I94" s="163">
        <v>750000</v>
      </c>
      <c r="J94" s="80" t="s">
        <v>418</v>
      </c>
      <c r="K94" s="108"/>
    </row>
    <row r="95" spans="1:11" ht="16.5" customHeight="1" x14ac:dyDescent="0.3">
      <c r="A95" s="80"/>
      <c r="B95" s="84" t="s">
        <v>413</v>
      </c>
      <c r="C95" s="108" t="s">
        <v>268</v>
      </c>
      <c r="D95" s="80"/>
      <c r="E95" s="80"/>
      <c r="F95" s="83"/>
      <c r="G95" s="80"/>
      <c r="H95" s="109">
        <v>2015</v>
      </c>
      <c r="I95" s="163">
        <v>200000000</v>
      </c>
      <c r="J95" s="80" t="s">
        <v>389</v>
      </c>
      <c r="K95" s="108"/>
    </row>
    <row r="96" spans="1:11" ht="16.5" customHeight="1" x14ac:dyDescent="0.3">
      <c r="A96" s="80"/>
      <c r="B96" s="84" t="s">
        <v>414</v>
      </c>
      <c r="C96" s="108" t="s">
        <v>260</v>
      </c>
      <c r="D96" s="80"/>
      <c r="E96" s="80"/>
      <c r="F96" s="83"/>
      <c r="G96" s="80"/>
      <c r="H96" s="152">
        <v>2019</v>
      </c>
      <c r="I96" s="164">
        <v>7090000</v>
      </c>
      <c r="J96" s="80" t="s">
        <v>389</v>
      </c>
      <c r="K96" s="108" t="s">
        <v>370</v>
      </c>
    </row>
    <row r="97" spans="1:13" ht="16.5" customHeight="1" x14ac:dyDescent="0.3">
      <c r="A97" s="80"/>
      <c r="B97" s="84" t="s">
        <v>415</v>
      </c>
      <c r="C97" s="108" t="s">
        <v>266</v>
      </c>
      <c r="D97" s="80"/>
      <c r="E97" s="80"/>
      <c r="F97" s="83"/>
      <c r="G97" s="80"/>
      <c r="H97" s="152">
        <v>2019</v>
      </c>
      <c r="I97" s="164">
        <v>2150000</v>
      </c>
      <c r="J97" s="80" t="s">
        <v>389</v>
      </c>
      <c r="K97" s="108" t="s">
        <v>370</v>
      </c>
    </row>
    <row r="98" spans="1:13" ht="16.5" customHeight="1" x14ac:dyDescent="0.3">
      <c r="A98" s="80"/>
      <c r="B98" s="84">
        <v>0</v>
      </c>
      <c r="C98" s="108" t="s">
        <v>371</v>
      </c>
      <c r="D98" s="80"/>
      <c r="E98" s="80"/>
      <c r="F98" s="80"/>
      <c r="G98" s="80"/>
      <c r="H98" s="152">
        <v>2019</v>
      </c>
      <c r="I98" s="164">
        <v>35835000</v>
      </c>
      <c r="J98" s="80" t="s">
        <v>389</v>
      </c>
      <c r="K98" s="108"/>
    </row>
    <row r="99" spans="1:13" ht="16.5" customHeight="1" x14ac:dyDescent="0.3">
      <c r="A99" s="80"/>
      <c r="B99" s="84" t="s">
        <v>421</v>
      </c>
      <c r="C99" s="82" t="s">
        <v>380</v>
      </c>
      <c r="D99" s="80"/>
      <c r="E99" s="80"/>
      <c r="F99" s="80"/>
      <c r="G99" s="80"/>
      <c r="H99" s="152">
        <v>2019</v>
      </c>
      <c r="I99" s="165">
        <v>69907500</v>
      </c>
      <c r="J99" s="80" t="s">
        <v>389</v>
      </c>
      <c r="K99" s="108"/>
    </row>
    <row r="100" spans="1:13" ht="16.5" customHeight="1" x14ac:dyDescent="0.3">
      <c r="A100" s="80"/>
      <c r="B100" s="84"/>
      <c r="C100" s="86"/>
      <c r="D100" s="80"/>
      <c r="E100" s="80"/>
      <c r="F100" s="80"/>
      <c r="G100" s="80"/>
      <c r="H100" s="81"/>
      <c r="I100" s="157"/>
      <c r="J100" s="80"/>
      <c r="K100" s="80"/>
    </row>
    <row r="101" spans="1:13" ht="16.5" customHeight="1" x14ac:dyDescent="0.3">
      <c r="A101" s="80" t="s">
        <v>395</v>
      </c>
      <c r="B101" s="232" t="s">
        <v>396</v>
      </c>
      <c r="C101" s="233"/>
      <c r="D101" s="80"/>
      <c r="E101" s="80"/>
      <c r="F101" s="80"/>
      <c r="G101" s="80"/>
      <c r="H101" s="81"/>
      <c r="I101" s="157">
        <f>SUM(I102,I108,I111)</f>
        <v>3247412530</v>
      </c>
      <c r="J101" s="80"/>
      <c r="K101" s="80"/>
      <c r="M101" s="166">
        <f>I101-Sheet4!O86</f>
        <v>29686330</v>
      </c>
    </row>
    <row r="102" spans="1:13" ht="16.5" customHeight="1" x14ac:dyDescent="0.3">
      <c r="A102" s="80"/>
      <c r="B102" s="232" t="s">
        <v>446</v>
      </c>
      <c r="C102" s="233"/>
      <c r="D102" s="80"/>
      <c r="E102" s="80"/>
      <c r="F102" s="80"/>
      <c r="G102" s="80"/>
      <c r="H102" s="81"/>
      <c r="I102" s="157">
        <f>SUM(I103:I106)</f>
        <v>3217726200</v>
      </c>
      <c r="J102" s="80"/>
      <c r="K102" s="80"/>
    </row>
    <row r="103" spans="1:13" ht="16.5" customHeight="1" x14ac:dyDescent="0.3">
      <c r="A103" s="80"/>
      <c r="B103" s="84" t="s">
        <v>403</v>
      </c>
      <c r="C103" s="91" t="s">
        <v>444</v>
      </c>
      <c r="D103" s="80"/>
      <c r="E103" s="80"/>
      <c r="F103" s="80"/>
      <c r="G103" s="80"/>
      <c r="H103" s="155" t="s">
        <v>440</v>
      </c>
      <c r="I103" s="157">
        <v>516964000</v>
      </c>
      <c r="J103" s="80" t="s">
        <v>389</v>
      </c>
      <c r="K103" s="80" t="s">
        <v>441</v>
      </c>
      <c r="M103" s="153">
        <f>I103-156864000</f>
        <v>360100000</v>
      </c>
    </row>
    <row r="104" spans="1:13" ht="16.5" customHeight="1" x14ac:dyDescent="0.3">
      <c r="A104" s="80"/>
      <c r="B104" s="84" t="s">
        <v>374</v>
      </c>
      <c r="C104" s="91" t="s">
        <v>445</v>
      </c>
      <c r="D104" s="80"/>
      <c r="E104" s="80"/>
      <c r="F104" s="80"/>
      <c r="G104" s="80"/>
      <c r="H104" s="81">
        <v>2019</v>
      </c>
      <c r="I104" s="157">
        <v>134610000</v>
      </c>
      <c r="J104" s="80" t="s">
        <v>389</v>
      </c>
      <c r="K104" s="80"/>
    </row>
    <row r="105" spans="1:13" ht="16.5" customHeight="1" x14ac:dyDescent="0.3">
      <c r="A105" s="80"/>
      <c r="B105" s="84" t="s">
        <v>404</v>
      </c>
      <c r="C105" s="91" t="s">
        <v>474</v>
      </c>
      <c r="D105" s="80"/>
      <c r="E105" s="80"/>
      <c r="F105" s="80"/>
      <c r="G105" s="80"/>
      <c r="H105" s="81">
        <v>2019</v>
      </c>
      <c r="I105" s="157">
        <v>175000000</v>
      </c>
      <c r="J105" s="80" t="s">
        <v>389</v>
      </c>
      <c r="K105" s="80"/>
    </row>
    <row r="106" spans="1:13" ht="16.5" customHeight="1" x14ac:dyDescent="0.3">
      <c r="A106" s="80"/>
      <c r="B106" s="84" t="s">
        <v>405</v>
      </c>
      <c r="C106" s="91" t="s">
        <v>442</v>
      </c>
      <c r="D106" s="80"/>
      <c r="E106" s="80"/>
      <c r="F106" s="80"/>
      <c r="G106" s="80"/>
      <c r="H106" s="155" t="s">
        <v>443</v>
      </c>
      <c r="I106" s="157">
        <v>2391152200</v>
      </c>
      <c r="J106" s="80" t="s">
        <v>389</v>
      </c>
      <c r="K106" s="80"/>
    </row>
    <row r="107" spans="1:13" ht="16.5" customHeight="1" x14ac:dyDescent="0.3">
      <c r="A107" s="80"/>
      <c r="B107" s="84"/>
      <c r="C107" s="89"/>
      <c r="D107" s="80"/>
      <c r="E107" s="80"/>
      <c r="F107" s="80"/>
      <c r="G107" s="80"/>
      <c r="H107" s="81"/>
      <c r="I107" s="157"/>
      <c r="J107" s="80"/>
      <c r="K107" s="80"/>
    </row>
    <row r="108" spans="1:13" ht="28.5" customHeight="1" x14ac:dyDescent="0.3">
      <c r="A108" s="80"/>
      <c r="B108" s="110" t="s">
        <v>454</v>
      </c>
      <c r="C108" s="86" t="s">
        <v>455</v>
      </c>
      <c r="D108" s="80"/>
      <c r="E108" s="80"/>
      <c r="F108" s="80"/>
      <c r="G108" s="80"/>
      <c r="H108" s="81"/>
      <c r="I108" s="157">
        <f>I109</f>
        <v>0</v>
      </c>
      <c r="J108" s="82"/>
      <c r="K108" s="80"/>
    </row>
    <row r="109" spans="1:13" ht="16.5" customHeight="1" x14ac:dyDescent="0.3">
      <c r="A109" s="80"/>
      <c r="B109" s="84" t="s">
        <v>403</v>
      </c>
      <c r="C109" s="91" t="s">
        <v>447</v>
      </c>
      <c r="D109" s="80"/>
      <c r="E109" s="80"/>
      <c r="F109" s="80"/>
      <c r="G109" s="80"/>
      <c r="H109" s="152">
        <v>2019</v>
      </c>
      <c r="I109" s="165">
        <v>0</v>
      </c>
      <c r="J109" s="80" t="s">
        <v>389</v>
      </c>
      <c r="K109" s="80"/>
    </row>
    <row r="110" spans="1:13" ht="16.5" customHeight="1" x14ac:dyDescent="0.3">
      <c r="A110" s="80"/>
      <c r="B110" s="84"/>
      <c r="C110" s="89"/>
      <c r="D110" s="80"/>
      <c r="E110" s="80"/>
      <c r="F110" s="80"/>
      <c r="G110" s="80"/>
      <c r="H110" s="81"/>
      <c r="I110" s="157"/>
      <c r="J110" s="80"/>
      <c r="K110" s="80"/>
    </row>
    <row r="111" spans="1:13" ht="16.5" customHeight="1" x14ac:dyDescent="0.3">
      <c r="A111" s="94"/>
      <c r="B111" s="84" t="s">
        <v>449</v>
      </c>
      <c r="C111" s="96" t="s">
        <v>448</v>
      </c>
      <c r="D111" s="94"/>
      <c r="E111" s="94"/>
      <c r="F111" s="94"/>
      <c r="G111" s="94"/>
      <c r="H111" s="95"/>
      <c r="I111" s="159">
        <f>I112</f>
        <v>29686330</v>
      </c>
      <c r="J111" s="94"/>
      <c r="K111" s="94"/>
    </row>
    <row r="112" spans="1:13" ht="16.5" customHeight="1" x14ac:dyDescent="0.3">
      <c r="A112" s="80"/>
      <c r="B112" s="84" t="s">
        <v>451</v>
      </c>
      <c r="C112" s="91" t="s">
        <v>450</v>
      </c>
      <c r="D112" s="80"/>
      <c r="E112" s="80"/>
      <c r="F112" s="80"/>
      <c r="G112" s="80"/>
      <c r="H112" s="81" t="s">
        <v>476</v>
      </c>
      <c r="I112" s="157">
        <v>29686330</v>
      </c>
      <c r="J112" s="80" t="s">
        <v>397</v>
      </c>
      <c r="K112" s="80"/>
      <c r="M112" s="153">
        <f>I112+9668165</f>
        <v>39354495</v>
      </c>
    </row>
    <row r="113" spans="1:13" ht="16.5" customHeight="1" x14ac:dyDescent="0.3">
      <c r="A113" s="80"/>
      <c r="B113" s="84"/>
      <c r="C113" s="85"/>
      <c r="D113" s="80"/>
      <c r="E113" s="80"/>
      <c r="F113" s="80"/>
      <c r="G113" s="80"/>
      <c r="H113" s="81"/>
      <c r="I113" s="157"/>
      <c r="J113" s="80"/>
      <c r="K113" s="80"/>
      <c r="M113" s="103">
        <v>29686330</v>
      </c>
    </row>
    <row r="114" spans="1:13" ht="16.5" customHeight="1" x14ac:dyDescent="0.3">
      <c r="A114" s="80" t="s">
        <v>398</v>
      </c>
      <c r="B114" s="84"/>
      <c r="C114" s="86" t="s">
        <v>399</v>
      </c>
      <c r="D114" s="80"/>
      <c r="E114" s="80"/>
      <c r="F114" s="80"/>
      <c r="G114" s="80"/>
      <c r="H114" s="81"/>
      <c r="I114" s="157">
        <f>SUM(I115,I120)</f>
        <v>70850000</v>
      </c>
      <c r="J114" s="80"/>
      <c r="K114" s="80"/>
    </row>
    <row r="115" spans="1:13" ht="16.5" customHeight="1" x14ac:dyDescent="0.3">
      <c r="A115" s="80"/>
      <c r="B115" s="84">
        <v>1</v>
      </c>
      <c r="C115" s="91" t="s">
        <v>453</v>
      </c>
      <c r="D115" s="80"/>
      <c r="E115" s="80"/>
      <c r="F115" s="80"/>
      <c r="G115" s="80"/>
      <c r="H115" s="81"/>
      <c r="I115" s="157">
        <f>I116</f>
        <v>850000</v>
      </c>
      <c r="J115" s="80"/>
      <c r="K115" s="80"/>
    </row>
    <row r="116" spans="1:13" ht="16.5" customHeight="1" x14ac:dyDescent="0.3">
      <c r="A116" s="80"/>
      <c r="B116" s="84" t="s">
        <v>403</v>
      </c>
      <c r="C116" s="91" t="s">
        <v>452</v>
      </c>
      <c r="D116" s="80"/>
      <c r="E116" s="80"/>
      <c r="F116" s="80"/>
      <c r="G116" s="80"/>
      <c r="H116" s="155">
        <v>2019</v>
      </c>
      <c r="I116" s="157">
        <v>850000</v>
      </c>
      <c r="J116" s="80" t="s">
        <v>397</v>
      </c>
      <c r="K116" s="80" t="s">
        <v>434</v>
      </c>
    </row>
    <row r="117" spans="1:13" ht="16.5" customHeight="1" x14ac:dyDescent="0.3">
      <c r="A117" s="80"/>
      <c r="B117" s="84">
        <v>2</v>
      </c>
      <c r="C117" s="91" t="s">
        <v>472</v>
      </c>
      <c r="D117" s="80"/>
      <c r="E117" s="80"/>
      <c r="F117" s="80"/>
      <c r="G117" s="80"/>
      <c r="H117" s="155">
        <v>2019</v>
      </c>
      <c r="I117" s="157">
        <v>9505000</v>
      </c>
      <c r="J117" s="80"/>
      <c r="K117" s="80"/>
    </row>
    <row r="118" spans="1:13" ht="16.5" customHeight="1" x14ac:dyDescent="0.3">
      <c r="A118" s="80"/>
      <c r="B118" s="84">
        <v>3</v>
      </c>
      <c r="C118" s="91" t="s">
        <v>473</v>
      </c>
      <c r="D118" s="80"/>
      <c r="E118" s="80"/>
      <c r="F118" s="80"/>
      <c r="G118" s="80"/>
      <c r="H118" s="155">
        <v>2019</v>
      </c>
      <c r="I118" s="157">
        <v>5055500</v>
      </c>
      <c r="J118" s="80"/>
      <c r="K118" s="80"/>
    </row>
    <row r="119" spans="1:13" ht="16.5" customHeight="1" x14ac:dyDescent="0.3">
      <c r="A119" s="80"/>
      <c r="B119" s="84"/>
      <c r="C119" s="87"/>
      <c r="D119" s="80"/>
      <c r="E119" s="80"/>
      <c r="F119" s="80"/>
      <c r="G119" s="80"/>
      <c r="H119" s="81"/>
      <c r="I119" s="157"/>
      <c r="J119" s="80"/>
      <c r="K119" s="80"/>
    </row>
    <row r="120" spans="1:13" ht="27" customHeight="1" x14ac:dyDescent="0.3">
      <c r="A120" s="80"/>
      <c r="B120" s="232" t="s">
        <v>400</v>
      </c>
      <c r="C120" s="233"/>
      <c r="D120" s="80"/>
      <c r="E120" s="80"/>
      <c r="F120" s="80"/>
      <c r="G120" s="80"/>
      <c r="H120" s="81"/>
      <c r="I120" s="157">
        <f>I121</f>
        <v>70000000</v>
      </c>
      <c r="J120" s="80"/>
      <c r="K120" s="80"/>
    </row>
    <row r="121" spans="1:13" ht="16.5" customHeight="1" x14ac:dyDescent="0.3">
      <c r="A121" s="80"/>
      <c r="B121" s="84" t="s">
        <v>403</v>
      </c>
      <c r="C121" s="91" t="s">
        <v>161</v>
      </c>
      <c r="D121" s="80"/>
      <c r="E121" s="80"/>
      <c r="F121" s="80"/>
      <c r="G121" s="80"/>
      <c r="H121" s="95">
        <v>2015</v>
      </c>
      <c r="I121" s="159">
        <v>70000000</v>
      </c>
      <c r="J121" s="80" t="s">
        <v>390</v>
      </c>
      <c r="K121" s="80" t="s">
        <v>180</v>
      </c>
    </row>
    <row r="122" spans="1:13" ht="16.5" customHeight="1" x14ac:dyDescent="0.3">
      <c r="A122" s="80"/>
      <c r="B122" s="84"/>
      <c r="C122" s="85"/>
      <c r="D122" s="80"/>
      <c r="E122" s="80"/>
      <c r="F122" s="80"/>
      <c r="G122" s="80"/>
      <c r="H122" s="81"/>
      <c r="I122" s="157"/>
      <c r="J122" s="80"/>
      <c r="K122" s="80"/>
    </row>
    <row r="123" spans="1:13" ht="33.75" customHeight="1" x14ac:dyDescent="0.3">
      <c r="A123" s="80"/>
      <c r="B123" s="232" t="s">
        <v>456</v>
      </c>
      <c r="C123" s="233"/>
      <c r="D123" s="80"/>
      <c r="E123" s="80"/>
      <c r="F123" s="80"/>
      <c r="G123" s="80"/>
      <c r="H123" s="81"/>
      <c r="I123" s="157">
        <f>SUM(I114,I101,I84,I10)</f>
        <v>4835099030</v>
      </c>
      <c r="J123" s="80"/>
      <c r="K123" s="80"/>
    </row>
    <row r="127" spans="1:13" x14ac:dyDescent="0.3">
      <c r="I127" s="103">
        <f>SUM(Sheet2!O161,Sheet3!P24,Sheet4!O86,Sheet5!O31)</f>
        <v>4749973200</v>
      </c>
      <c r="J127" s="156"/>
    </row>
    <row r="128" spans="1:13" x14ac:dyDescent="0.3">
      <c r="J128" s="103">
        <v>4839991365</v>
      </c>
    </row>
    <row r="130" spans="10:10" x14ac:dyDescent="0.3">
      <c r="J130" s="153">
        <f>I123-J128</f>
        <v>-4892335</v>
      </c>
    </row>
  </sheetData>
  <mergeCells count="18">
    <mergeCell ref="B101:C101"/>
    <mergeCell ref="B123:C123"/>
    <mergeCell ref="B6:C7"/>
    <mergeCell ref="A6:A7"/>
    <mergeCell ref="G6:G7"/>
    <mergeCell ref="B36:C36"/>
    <mergeCell ref="B39:C39"/>
    <mergeCell ref="B120:C120"/>
    <mergeCell ref="B102:C102"/>
    <mergeCell ref="B11:C11"/>
    <mergeCell ref="B10:C10"/>
    <mergeCell ref="B29:C29"/>
    <mergeCell ref="A1:K1"/>
    <mergeCell ref="A2:K2"/>
    <mergeCell ref="A3:K3"/>
    <mergeCell ref="A4:K4"/>
    <mergeCell ref="D6:F6"/>
    <mergeCell ref="H6:H7"/>
  </mergeCells>
  <pageMargins left="0.45" right="0.15748031496062992" top="0.74803149606299213" bottom="0.47" header="0.31496062992125984" footer="0.31496062992125984"/>
  <pageSetup paperSize="10000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tabSelected="1" topLeftCell="B111" workbookViewId="0">
      <selection activeCell="B106" sqref="B106:K125"/>
    </sheetView>
  </sheetViews>
  <sheetFormatPr defaultRowHeight="15" x14ac:dyDescent="0.3"/>
  <cols>
    <col min="1" max="1" width="6.5703125" style="92" customWidth="1"/>
    <col min="2" max="2" width="3.5703125" style="92" customWidth="1"/>
    <col min="3" max="3" width="36.7109375" style="92" customWidth="1"/>
    <col min="4" max="6" width="13.42578125" style="92" customWidth="1"/>
    <col min="7" max="7" width="16.85546875" style="92" customWidth="1"/>
    <col min="8" max="8" width="16.85546875" style="167" customWidth="1"/>
    <col min="9" max="9" width="16.85546875" style="180" customWidth="1"/>
    <col min="10" max="11" width="16.85546875" style="92" customWidth="1"/>
    <col min="12" max="12" width="9.140625" style="92"/>
    <col min="13" max="13" width="15.7109375" style="92" bestFit="1" customWidth="1"/>
    <col min="14" max="16384" width="9.140625" style="92"/>
  </cols>
  <sheetData>
    <row r="1" spans="1:13" ht="16.5" customHeight="1" x14ac:dyDescent="0.3">
      <c r="A1" s="228" t="s">
        <v>457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3" ht="16.5" customHeight="1" x14ac:dyDescent="0.3">
      <c r="A2" s="228" t="s">
        <v>458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3" ht="16.5" customHeight="1" x14ac:dyDescent="0.3">
      <c r="A3" s="228" t="s">
        <v>459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</row>
    <row r="4" spans="1:13" ht="16.5" customHeight="1" x14ac:dyDescent="0.3">
      <c r="A4" s="228" t="s">
        <v>460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M4" s="176">
        <f>M6+17733000</f>
        <v>186355000</v>
      </c>
    </row>
    <row r="5" spans="1:13" ht="16.5" customHeight="1" x14ac:dyDescent="0.3">
      <c r="A5" s="93"/>
      <c r="B5" s="93"/>
    </row>
    <row r="6" spans="1:13" ht="16.5" customHeight="1" x14ac:dyDescent="0.3">
      <c r="A6" s="230" t="s">
        <v>2</v>
      </c>
      <c r="B6" s="234" t="s">
        <v>461</v>
      </c>
      <c r="C6" s="235"/>
      <c r="D6" s="229" t="s">
        <v>382</v>
      </c>
      <c r="E6" s="229"/>
      <c r="F6" s="229"/>
      <c r="G6" s="230" t="s">
        <v>462</v>
      </c>
      <c r="H6" s="238" t="s">
        <v>463</v>
      </c>
      <c r="I6" s="181" t="s">
        <v>383</v>
      </c>
      <c r="J6" s="81" t="s">
        <v>384</v>
      </c>
      <c r="K6" s="81" t="s">
        <v>12</v>
      </c>
      <c r="M6" s="176">
        <f>Sheet2!O68</f>
        <v>168622000</v>
      </c>
    </row>
    <row r="7" spans="1:13" ht="16.5" customHeight="1" x14ac:dyDescent="0.3">
      <c r="A7" s="231"/>
      <c r="B7" s="236"/>
      <c r="C7" s="237"/>
      <c r="D7" s="81" t="s">
        <v>309</v>
      </c>
      <c r="E7" s="81" t="s">
        <v>4</v>
      </c>
      <c r="F7" s="81" t="s">
        <v>17</v>
      </c>
      <c r="G7" s="231"/>
      <c r="H7" s="239"/>
      <c r="I7" s="181" t="s">
        <v>385</v>
      </c>
      <c r="J7" s="81" t="s">
        <v>386</v>
      </c>
      <c r="K7" s="81"/>
      <c r="M7" s="156">
        <f>I10-M6</f>
        <v>17733000</v>
      </c>
    </row>
    <row r="8" spans="1:13" ht="16.5" customHeight="1" x14ac:dyDescent="0.3">
      <c r="A8" s="80" t="s">
        <v>387</v>
      </c>
      <c r="B8" s="84"/>
      <c r="C8" s="86" t="s">
        <v>388</v>
      </c>
      <c r="D8" s="80"/>
      <c r="E8" s="80"/>
      <c r="F8" s="80"/>
      <c r="G8" s="80"/>
      <c r="H8" s="155"/>
      <c r="I8" s="182"/>
      <c r="J8" s="80"/>
      <c r="K8" s="80"/>
      <c r="M8" s="156">
        <f>M7-17733000</f>
        <v>0</v>
      </c>
    </row>
    <row r="9" spans="1:13" ht="16.5" customHeight="1" x14ac:dyDescent="0.3">
      <c r="A9" s="80"/>
      <c r="B9" s="84"/>
      <c r="C9" s="85"/>
      <c r="D9" s="80"/>
      <c r="E9" s="80"/>
      <c r="F9" s="80"/>
      <c r="G9" s="80"/>
      <c r="H9" s="155"/>
      <c r="I9" s="175"/>
      <c r="J9" s="80"/>
      <c r="K9" s="80"/>
    </row>
    <row r="10" spans="1:13" ht="16.5" customHeight="1" x14ac:dyDescent="0.3">
      <c r="A10" s="80" t="s">
        <v>391</v>
      </c>
      <c r="B10" s="232" t="s">
        <v>392</v>
      </c>
      <c r="C10" s="233"/>
      <c r="D10" s="80"/>
      <c r="E10" s="80"/>
      <c r="F10" s="80"/>
      <c r="G10" s="80"/>
      <c r="H10" s="155"/>
      <c r="I10" s="175">
        <f>SUM(I11,I29,I37,I40,I48,I72)</f>
        <v>186355000</v>
      </c>
      <c r="J10" s="80"/>
      <c r="K10" s="80"/>
      <c r="M10" s="156">
        <f>266705000-I10</f>
        <v>80350000</v>
      </c>
    </row>
    <row r="11" spans="1:13" ht="16.5" customHeight="1" x14ac:dyDescent="0.3">
      <c r="A11" s="80"/>
      <c r="B11" s="232" t="s">
        <v>401</v>
      </c>
      <c r="C11" s="233"/>
      <c r="D11" s="80"/>
      <c r="E11" s="80"/>
      <c r="F11" s="80"/>
      <c r="G11" s="80"/>
      <c r="H11" s="155"/>
      <c r="I11" s="175">
        <f>SUM(I12:I27)</f>
        <v>66650000</v>
      </c>
      <c r="J11" s="80"/>
      <c r="K11" s="80"/>
      <c r="M11" s="156" t="e">
        <f>I10-#REF!</f>
        <v>#REF!</v>
      </c>
    </row>
    <row r="12" spans="1:13" ht="16.5" customHeight="1" x14ac:dyDescent="0.3">
      <c r="A12" s="80"/>
      <c r="B12" s="84"/>
      <c r="C12" s="177" t="s">
        <v>137</v>
      </c>
      <c r="D12" s="80"/>
      <c r="E12" s="80"/>
      <c r="F12" s="80"/>
      <c r="G12" s="80"/>
      <c r="H12" s="155">
        <v>2010</v>
      </c>
      <c r="I12" s="183">
        <v>3000000</v>
      </c>
      <c r="J12" s="80" t="s">
        <v>271</v>
      </c>
      <c r="K12" s="80"/>
      <c r="M12" s="156">
        <v>248972000</v>
      </c>
    </row>
    <row r="13" spans="1:13" ht="16.5" customHeight="1" x14ac:dyDescent="0.3">
      <c r="A13" s="80"/>
      <c r="B13" s="84"/>
      <c r="C13" s="177" t="s">
        <v>137</v>
      </c>
      <c r="D13" s="80"/>
      <c r="E13" s="80"/>
      <c r="F13" s="80"/>
      <c r="G13" s="80"/>
      <c r="H13" s="155">
        <v>2011</v>
      </c>
      <c r="I13" s="183">
        <v>7000000</v>
      </c>
      <c r="J13" s="80" t="s">
        <v>271</v>
      </c>
      <c r="K13" s="80" t="s">
        <v>183</v>
      </c>
    </row>
    <row r="14" spans="1:13" ht="16.5" customHeight="1" x14ac:dyDescent="0.3">
      <c r="A14" s="80"/>
      <c r="B14" s="84"/>
      <c r="C14" s="177" t="s">
        <v>137</v>
      </c>
      <c r="D14" s="80"/>
      <c r="E14" s="80"/>
      <c r="F14" s="80"/>
      <c r="G14" s="80"/>
      <c r="H14" s="155">
        <v>2013</v>
      </c>
      <c r="I14" s="183">
        <v>4000000</v>
      </c>
      <c r="J14" s="80" t="s">
        <v>481</v>
      </c>
      <c r="K14" s="80"/>
      <c r="M14" s="156" t="e">
        <f>M12-M11</f>
        <v>#REF!</v>
      </c>
    </row>
    <row r="15" spans="1:13" ht="16.5" customHeight="1" x14ac:dyDescent="0.3">
      <c r="A15" s="80"/>
      <c r="B15" s="84"/>
      <c r="C15" s="177" t="s">
        <v>137</v>
      </c>
      <c r="D15" s="80"/>
      <c r="E15" s="80"/>
      <c r="F15" s="80"/>
      <c r="G15" s="80"/>
      <c r="H15" s="155">
        <v>2013</v>
      </c>
      <c r="I15" s="183">
        <v>4000000</v>
      </c>
      <c r="J15" s="80" t="s">
        <v>481</v>
      </c>
      <c r="K15" s="80"/>
    </row>
    <row r="16" spans="1:13" ht="16.5" customHeight="1" x14ac:dyDescent="0.3">
      <c r="A16" s="80"/>
      <c r="B16" s="84"/>
      <c r="C16" s="177" t="s">
        <v>192</v>
      </c>
      <c r="D16" s="80"/>
      <c r="E16" s="80"/>
      <c r="F16" s="80"/>
      <c r="G16" s="80"/>
      <c r="H16" s="155">
        <v>2013</v>
      </c>
      <c r="I16" s="183">
        <v>2500000</v>
      </c>
      <c r="J16" s="80" t="s">
        <v>270</v>
      </c>
      <c r="K16" s="80"/>
    </row>
    <row r="17" spans="1:11" ht="16.5" customHeight="1" x14ac:dyDescent="0.3">
      <c r="A17" s="80"/>
      <c r="B17" s="84"/>
      <c r="C17" s="178" t="s">
        <v>144</v>
      </c>
      <c r="D17" s="80"/>
      <c r="E17" s="80"/>
      <c r="F17" s="80"/>
      <c r="G17" s="80"/>
      <c r="H17" s="151">
        <v>2014</v>
      </c>
      <c r="I17" s="184">
        <v>4000000</v>
      </c>
      <c r="J17" s="80" t="s">
        <v>481</v>
      </c>
      <c r="K17" s="80"/>
    </row>
    <row r="18" spans="1:11" ht="16.5" customHeight="1" x14ac:dyDescent="0.3">
      <c r="A18" s="80"/>
      <c r="B18" s="84"/>
      <c r="C18" s="178" t="s">
        <v>145</v>
      </c>
      <c r="D18" s="80"/>
      <c r="E18" s="80"/>
      <c r="F18" s="80"/>
      <c r="G18" s="80"/>
      <c r="H18" s="151">
        <v>2014</v>
      </c>
      <c r="I18" s="184">
        <v>2500000</v>
      </c>
      <c r="J18" s="80" t="s">
        <v>270</v>
      </c>
      <c r="K18" s="80"/>
    </row>
    <row r="19" spans="1:11" ht="16.5" customHeight="1" x14ac:dyDescent="0.3">
      <c r="A19" s="80"/>
      <c r="B19" s="84"/>
      <c r="C19" s="178" t="s">
        <v>137</v>
      </c>
      <c r="D19" s="80"/>
      <c r="E19" s="80"/>
      <c r="F19" s="80"/>
      <c r="G19" s="80"/>
      <c r="H19" s="151">
        <v>2015</v>
      </c>
      <c r="I19" s="184">
        <v>10000000</v>
      </c>
      <c r="J19" s="80" t="s">
        <v>270</v>
      </c>
      <c r="K19" s="80" t="s">
        <v>183</v>
      </c>
    </row>
    <row r="20" spans="1:11" ht="16.5" customHeight="1" x14ac:dyDescent="0.3">
      <c r="A20" s="80"/>
      <c r="B20" s="84"/>
      <c r="C20" s="178" t="s">
        <v>144</v>
      </c>
      <c r="D20" s="80"/>
      <c r="E20" s="80"/>
      <c r="F20" s="80"/>
      <c r="G20" s="80"/>
      <c r="H20" s="151">
        <v>2015</v>
      </c>
      <c r="I20" s="184">
        <v>4000000</v>
      </c>
      <c r="J20" s="80" t="s">
        <v>271</v>
      </c>
      <c r="K20" s="80"/>
    </row>
    <row r="21" spans="1:11" ht="16.5" customHeight="1" x14ac:dyDescent="0.3">
      <c r="A21" s="80"/>
      <c r="B21" s="84"/>
      <c r="C21" s="178" t="s">
        <v>145</v>
      </c>
      <c r="D21" s="80"/>
      <c r="E21" s="80"/>
      <c r="F21" s="80"/>
      <c r="G21" s="80"/>
      <c r="H21" s="151">
        <v>2015</v>
      </c>
      <c r="I21" s="184">
        <v>1600000</v>
      </c>
      <c r="J21" s="80" t="s">
        <v>271</v>
      </c>
      <c r="K21" s="80"/>
    </row>
    <row r="22" spans="1:11" ht="16.5" customHeight="1" x14ac:dyDescent="0.3">
      <c r="A22" s="80"/>
      <c r="B22" s="84"/>
      <c r="C22" s="178" t="s">
        <v>145</v>
      </c>
      <c r="D22" s="80"/>
      <c r="E22" s="80"/>
      <c r="F22" s="80"/>
      <c r="G22" s="80"/>
      <c r="H22" s="151">
        <v>2016</v>
      </c>
      <c r="I22" s="184">
        <v>1800000</v>
      </c>
      <c r="J22" s="80" t="s">
        <v>270</v>
      </c>
      <c r="K22" s="80"/>
    </row>
    <row r="23" spans="1:11" ht="16.5" customHeight="1" x14ac:dyDescent="0.3">
      <c r="A23" s="80"/>
      <c r="B23" s="84"/>
      <c r="C23" s="178" t="s">
        <v>137</v>
      </c>
      <c r="D23" s="80"/>
      <c r="E23" s="80"/>
      <c r="F23" s="80"/>
      <c r="G23" s="80"/>
      <c r="H23" s="151">
        <v>2017</v>
      </c>
      <c r="I23" s="184">
        <v>5000000</v>
      </c>
      <c r="J23" s="80" t="s">
        <v>270</v>
      </c>
      <c r="K23" s="80"/>
    </row>
    <row r="24" spans="1:11" ht="16.5" customHeight="1" x14ac:dyDescent="0.3">
      <c r="A24" s="80"/>
      <c r="B24" s="84"/>
      <c r="C24" s="178" t="s">
        <v>137</v>
      </c>
      <c r="D24" s="80"/>
      <c r="E24" s="80"/>
      <c r="F24" s="80"/>
      <c r="G24" s="80"/>
      <c r="H24" s="151">
        <v>2017</v>
      </c>
      <c r="I24" s="184">
        <v>5000000</v>
      </c>
      <c r="J24" s="80" t="s">
        <v>270</v>
      </c>
      <c r="K24" s="80"/>
    </row>
    <row r="25" spans="1:11" ht="16.5" customHeight="1" x14ac:dyDescent="0.3">
      <c r="A25" s="80"/>
      <c r="B25" s="84"/>
      <c r="C25" s="178" t="s">
        <v>145</v>
      </c>
      <c r="D25" s="80"/>
      <c r="E25" s="80"/>
      <c r="F25" s="80"/>
      <c r="G25" s="80"/>
      <c r="H25" s="151">
        <v>2017</v>
      </c>
      <c r="I25" s="184">
        <v>5500000</v>
      </c>
      <c r="J25" s="80" t="s">
        <v>270</v>
      </c>
      <c r="K25" s="80" t="s">
        <v>183</v>
      </c>
    </row>
    <row r="26" spans="1:11" ht="16.5" customHeight="1" x14ac:dyDescent="0.3">
      <c r="A26" s="80"/>
      <c r="B26" s="84"/>
      <c r="C26" s="178" t="s">
        <v>199</v>
      </c>
      <c r="D26" s="80"/>
      <c r="E26" s="80"/>
      <c r="F26" s="80"/>
      <c r="G26" s="80"/>
      <c r="H26" s="151">
        <v>2017</v>
      </c>
      <c r="I26" s="184">
        <v>750000</v>
      </c>
      <c r="J26" s="80" t="s">
        <v>270</v>
      </c>
      <c r="K26" s="80"/>
    </row>
    <row r="27" spans="1:11" ht="16.5" customHeight="1" x14ac:dyDescent="0.3">
      <c r="A27" s="80"/>
      <c r="B27" s="84"/>
      <c r="C27" s="178" t="s">
        <v>137</v>
      </c>
      <c r="D27" s="80"/>
      <c r="E27" s="80"/>
      <c r="F27" s="80"/>
      <c r="G27" s="80"/>
      <c r="H27" s="151">
        <v>2019</v>
      </c>
      <c r="I27" s="184">
        <v>6000000</v>
      </c>
      <c r="J27" s="80" t="s">
        <v>270</v>
      </c>
      <c r="K27" s="80"/>
    </row>
    <row r="28" spans="1:11" ht="16.5" customHeight="1" x14ac:dyDescent="0.3">
      <c r="A28" s="80"/>
      <c r="B28" s="84"/>
      <c r="C28" s="87"/>
      <c r="D28" s="80"/>
      <c r="E28" s="80"/>
      <c r="F28" s="80"/>
      <c r="G28" s="80"/>
      <c r="H28" s="155"/>
      <c r="I28" s="175"/>
      <c r="J28" s="80"/>
      <c r="K28" s="80"/>
    </row>
    <row r="29" spans="1:11" ht="16.5" customHeight="1" x14ac:dyDescent="0.3">
      <c r="A29" s="80"/>
      <c r="B29" s="232" t="s">
        <v>435</v>
      </c>
      <c r="C29" s="233"/>
      <c r="D29" s="80"/>
      <c r="E29" s="80"/>
      <c r="F29" s="80"/>
      <c r="G29" s="80"/>
      <c r="H29" s="155"/>
      <c r="I29" s="175">
        <f>SUM(I30:I34)</f>
        <v>41373000</v>
      </c>
      <c r="J29" s="80"/>
      <c r="K29" s="80"/>
    </row>
    <row r="30" spans="1:11" ht="16.5" customHeight="1" x14ac:dyDescent="0.3">
      <c r="A30" s="80"/>
      <c r="B30" s="84" t="s">
        <v>403</v>
      </c>
      <c r="C30" s="177" t="s">
        <v>201</v>
      </c>
      <c r="D30" s="80"/>
      <c r="E30" s="80"/>
      <c r="F30" s="80"/>
      <c r="G30" s="80"/>
      <c r="H30" s="151">
        <v>2004</v>
      </c>
      <c r="I30" s="184">
        <v>20000000</v>
      </c>
      <c r="J30" s="80" t="s">
        <v>481</v>
      </c>
      <c r="K30" s="80"/>
    </row>
    <row r="31" spans="1:11" ht="16.5" customHeight="1" x14ac:dyDescent="0.3">
      <c r="A31" s="80"/>
      <c r="B31" s="84" t="s">
        <v>374</v>
      </c>
      <c r="C31" s="178" t="s">
        <v>203</v>
      </c>
      <c r="D31" s="80"/>
      <c r="E31" s="80"/>
      <c r="F31" s="80"/>
      <c r="G31" s="80"/>
      <c r="H31" s="151">
        <v>2015</v>
      </c>
      <c r="I31" s="184">
        <v>6000000</v>
      </c>
      <c r="J31" s="80" t="s">
        <v>270</v>
      </c>
      <c r="K31" s="80"/>
    </row>
    <row r="32" spans="1:11" ht="16.5" customHeight="1" x14ac:dyDescent="0.3">
      <c r="A32" s="80"/>
      <c r="B32" s="84" t="s">
        <v>404</v>
      </c>
      <c r="C32" s="178" t="s">
        <v>165</v>
      </c>
      <c r="D32" s="80"/>
      <c r="E32" s="80"/>
      <c r="F32" s="80"/>
      <c r="G32" s="80"/>
      <c r="H32" s="151">
        <v>2017</v>
      </c>
      <c r="I32" s="184">
        <v>4000000</v>
      </c>
      <c r="J32" s="80" t="s">
        <v>270</v>
      </c>
      <c r="K32" s="80"/>
    </row>
    <row r="33" spans="1:11" ht="16.5" customHeight="1" x14ac:dyDescent="0.3">
      <c r="A33" s="80"/>
      <c r="B33" s="84" t="s">
        <v>405</v>
      </c>
      <c r="C33" s="178" t="s">
        <v>364</v>
      </c>
      <c r="D33" s="80"/>
      <c r="E33" s="80"/>
      <c r="F33" s="80"/>
      <c r="G33" s="80"/>
      <c r="H33" s="151">
        <v>2019</v>
      </c>
      <c r="I33" s="184">
        <v>6244000</v>
      </c>
      <c r="J33" s="80" t="s">
        <v>270</v>
      </c>
      <c r="K33" s="80"/>
    </row>
    <row r="34" spans="1:11" ht="16.5" customHeight="1" x14ac:dyDescent="0.3">
      <c r="A34" s="80"/>
      <c r="B34" s="84" t="s">
        <v>406</v>
      </c>
      <c r="C34" s="178" t="s">
        <v>364</v>
      </c>
      <c r="D34" s="80"/>
      <c r="E34" s="80"/>
      <c r="F34" s="80"/>
      <c r="G34" s="80"/>
      <c r="H34" s="155">
        <v>2019</v>
      </c>
      <c r="I34" s="183">
        <v>5129000</v>
      </c>
      <c r="J34" s="80" t="s">
        <v>270</v>
      </c>
      <c r="K34" s="80"/>
    </row>
    <row r="35" spans="1:11" ht="16.5" customHeight="1" x14ac:dyDescent="0.3">
      <c r="A35" s="80"/>
      <c r="B35" s="84"/>
      <c r="C35" s="96"/>
      <c r="D35" s="80"/>
      <c r="E35" s="80"/>
      <c r="F35" s="80"/>
      <c r="G35" s="80"/>
      <c r="H35" s="151"/>
      <c r="I35" s="184"/>
      <c r="J35" s="80"/>
      <c r="K35" s="80"/>
    </row>
    <row r="36" spans="1:11" ht="16.5" customHeight="1" x14ac:dyDescent="0.3">
      <c r="A36" s="80"/>
      <c r="B36" s="84"/>
      <c r="C36" s="96"/>
      <c r="D36" s="80"/>
      <c r="E36" s="80"/>
      <c r="F36" s="80"/>
      <c r="G36" s="80"/>
      <c r="H36" s="168"/>
      <c r="I36" s="184"/>
      <c r="J36" s="80"/>
      <c r="K36" s="80"/>
    </row>
    <row r="37" spans="1:11" ht="16.5" customHeight="1" x14ac:dyDescent="0.3">
      <c r="A37" s="80"/>
      <c r="B37" s="232" t="s">
        <v>436</v>
      </c>
      <c r="C37" s="233"/>
      <c r="D37" s="80"/>
      <c r="E37" s="80"/>
      <c r="F37" s="80"/>
      <c r="G37" s="80"/>
      <c r="H37" s="155"/>
      <c r="I37" s="175">
        <f>SUM(I38)</f>
        <v>10000000</v>
      </c>
      <c r="J37" s="80"/>
      <c r="K37" s="80"/>
    </row>
    <row r="38" spans="1:11" ht="16.5" customHeight="1" x14ac:dyDescent="0.3">
      <c r="A38" s="80"/>
      <c r="B38" s="84" t="s">
        <v>403</v>
      </c>
      <c r="C38" s="177" t="s">
        <v>136</v>
      </c>
      <c r="D38" s="80"/>
      <c r="E38" s="80"/>
      <c r="F38" s="80"/>
      <c r="G38" s="80"/>
      <c r="H38" s="155">
        <v>2004</v>
      </c>
      <c r="I38" s="183">
        <v>10000000</v>
      </c>
      <c r="J38" s="80" t="s">
        <v>481</v>
      </c>
      <c r="K38" s="80" t="s">
        <v>180</v>
      </c>
    </row>
    <row r="39" spans="1:11" ht="16.5" customHeight="1" x14ac:dyDescent="0.3">
      <c r="A39" s="80"/>
      <c r="B39" s="84"/>
      <c r="C39" s="88"/>
      <c r="D39" s="80"/>
      <c r="E39" s="80"/>
      <c r="F39" s="80"/>
      <c r="G39" s="80"/>
      <c r="H39" s="155"/>
      <c r="I39" s="175"/>
      <c r="J39" s="80"/>
      <c r="K39" s="80"/>
    </row>
    <row r="40" spans="1:11" ht="16.5" customHeight="1" x14ac:dyDescent="0.3">
      <c r="A40" s="80"/>
      <c r="B40" s="232" t="s">
        <v>438</v>
      </c>
      <c r="C40" s="233"/>
      <c r="D40" s="80"/>
      <c r="E40" s="80"/>
      <c r="F40" s="80"/>
      <c r="G40" s="80"/>
      <c r="H40" s="155"/>
      <c r="I40" s="175">
        <f>SUM(I41:I46)</f>
        <v>6550000</v>
      </c>
      <c r="J40" s="80"/>
      <c r="K40" s="80"/>
    </row>
    <row r="41" spans="1:11" ht="16.5" customHeight="1" x14ac:dyDescent="0.3">
      <c r="A41" s="80"/>
      <c r="B41" s="84" t="s">
        <v>403</v>
      </c>
      <c r="C41" s="177" t="s">
        <v>154</v>
      </c>
      <c r="D41" s="80"/>
      <c r="E41" s="80"/>
      <c r="F41" s="80"/>
      <c r="G41" s="80"/>
      <c r="H41" s="151">
        <v>1998</v>
      </c>
      <c r="I41" s="184">
        <v>300000</v>
      </c>
      <c r="J41" s="80" t="s">
        <v>270</v>
      </c>
      <c r="K41" s="80"/>
    </row>
    <row r="42" spans="1:11" ht="16.5" customHeight="1" x14ac:dyDescent="0.3">
      <c r="A42" s="80"/>
      <c r="B42" s="84"/>
      <c r="C42" s="177" t="s">
        <v>174</v>
      </c>
      <c r="D42" s="80"/>
      <c r="E42" s="80"/>
      <c r="F42" s="80"/>
      <c r="G42" s="80"/>
      <c r="H42" s="151">
        <v>2006</v>
      </c>
      <c r="I42" s="184">
        <v>800000</v>
      </c>
      <c r="J42" s="80" t="s">
        <v>481</v>
      </c>
      <c r="K42" s="80"/>
    </row>
    <row r="43" spans="1:11" ht="16.5" customHeight="1" x14ac:dyDescent="0.3">
      <c r="A43" s="80"/>
      <c r="B43" s="84"/>
      <c r="C43" s="177" t="s">
        <v>156</v>
      </c>
      <c r="D43" s="80"/>
      <c r="E43" s="80"/>
      <c r="F43" s="80"/>
      <c r="G43" s="80"/>
      <c r="H43" s="151">
        <v>2013</v>
      </c>
      <c r="I43" s="184">
        <v>1000000</v>
      </c>
      <c r="J43" s="80" t="s">
        <v>271</v>
      </c>
      <c r="K43" s="80"/>
    </row>
    <row r="44" spans="1:11" ht="16.5" customHeight="1" x14ac:dyDescent="0.3">
      <c r="A44" s="80"/>
      <c r="B44" s="84"/>
      <c r="C44" s="178" t="s">
        <v>194</v>
      </c>
      <c r="D44" s="80"/>
      <c r="E44" s="80"/>
      <c r="F44" s="80"/>
      <c r="G44" s="80"/>
      <c r="H44" s="151">
        <v>2015</v>
      </c>
      <c r="I44" s="184">
        <v>1500000</v>
      </c>
      <c r="J44" s="80" t="s">
        <v>270</v>
      </c>
      <c r="K44" s="80"/>
    </row>
    <row r="45" spans="1:11" ht="16.5" customHeight="1" x14ac:dyDescent="0.3">
      <c r="A45" s="80"/>
      <c r="B45" s="84"/>
      <c r="C45" s="178" t="s">
        <v>158</v>
      </c>
      <c r="D45" s="80"/>
      <c r="E45" s="80"/>
      <c r="F45" s="80"/>
      <c r="G45" s="80"/>
      <c r="H45" s="151">
        <v>2017</v>
      </c>
      <c r="I45" s="184">
        <v>2650000</v>
      </c>
      <c r="J45" s="80" t="s">
        <v>481</v>
      </c>
      <c r="K45" s="80"/>
    </row>
    <row r="46" spans="1:11" ht="16.5" customHeight="1" x14ac:dyDescent="0.3">
      <c r="A46" s="80"/>
      <c r="B46" s="84"/>
      <c r="C46" s="178" t="s">
        <v>160</v>
      </c>
      <c r="D46" s="80"/>
      <c r="E46" s="80"/>
      <c r="F46" s="80"/>
      <c r="G46" s="80"/>
      <c r="H46" s="151">
        <v>2017</v>
      </c>
      <c r="I46" s="184">
        <v>300000</v>
      </c>
      <c r="J46" s="80" t="s">
        <v>270</v>
      </c>
      <c r="K46" s="80"/>
    </row>
    <row r="47" spans="1:11" ht="16.5" customHeight="1" x14ac:dyDescent="0.3">
      <c r="A47" s="80"/>
      <c r="B47" s="84"/>
      <c r="C47" s="87"/>
      <c r="D47" s="80"/>
      <c r="E47" s="80"/>
      <c r="F47" s="80"/>
      <c r="G47" s="80"/>
      <c r="H47" s="155"/>
      <c r="I47" s="175"/>
      <c r="J47" s="80"/>
      <c r="K47" s="80"/>
    </row>
    <row r="48" spans="1:11" ht="24.75" customHeight="1" x14ac:dyDescent="0.3">
      <c r="A48" s="80"/>
      <c r="B48" s="84" t="s">
        <v>420</v>
      </c>
      <c r="C48" s="91" t="s">
        <v>419</v>
      </c>
      <c r="D48" s="80"/>
      <c r="E48" s="80"/>
      <c r="F48" s="80"/>
      <c r="G48" s="80"/>
      <c r="H48" s="155"/>
      <c r="I48" s="175">
        <f>SUM(I49:I70)</f>
        <v>56095000</v>
      </c>
      <c r="J48" s="80"/>
      <c r="K48" s="80"/>
    </row>
    <row r="49" spans="1:11" ht="18" customHeight="1" x14ac:dyDescent="0.3">
      <c r="A49" s="80"/>
      <c r="B49" s="84" t="s">
        <v>403</v>
      </c>
      <c r="C49" s="179" t="s">
        <v>133</v>
      </c>
      <c r="D49" s="80"/>
      <c r="E49" s="80"/>
      <c r="F49" s="80"/>
      <c r="G49" s="80"/>
      <c r="H49" s="169">
        <v>1982</v>
      </c>
      <c r="I49" s="185">
        <v>100000</v>
      </c>
      <c r="J49" s="80" t="s">
        <v>271</v>
      </c>
      <c r="K49" s="99"/>
    </row>
    <row r="50" spans="1:11" ht="18" customHeight="1" x14ac:dyDescent="0.3">
      <c r="A50" s="80"/>
      <c r="B50" s="84" t="s">
        <v>374</v>
      </c>
      <c r="C50" s="177" t="s">
        <v>124</v>
      </c>
      <c r="D50" s="80"/>
      <c r="E50" s="80"/>
      <c r="F50" s="80"/>
      <c r="G50" s="80"/>
      <c r="H50" s="155">
        <v>1982</v>
      </c>
      <c r="I50" s="186">
        <f>15000*8</f>
        <v>120000</v>
      </c>
      <c r="J50" s="80" t="s">
        <v>481</v>
      </c>
      <c r="K50" s="100" t="s">
        <v>182</v>
      </c>
    </row>
    <row r="51" spans="1:11" ht="18" customHeight="1" x14ac:dyDescent="0.3">
      <c r="A51" s="80"/>
      <c r="B51" s="84" t="s">
        <v>404</v>
      </c>
      <c r="C51" s="177" t="s">
        <v>123</v>
      </c>
      <c r="D51" s="80"/>
      <c r="E51" s="80"/>
      <c r="F51" s="80"/>
      <c r="G51" s="80"/>
      <c r="H51" s="155">
        <v>1985</v>
      </c>
      <c r="I51" s="183">
        <v>75000</v>
      </c>
      <c r="J51" s="80" t="s">
        <v>271</v>
      </c>
      <c r="K51" s="100"/>
    </row>
    <row r="52" spans="1:11" ht="18" customHeight="1" x14ac:dyDescent="0.3">
      <c r="A52" s="80"/>
      <c r="B52" s="84" t="s">
        <v>405</v>
      </c>
      <c r="C52" s="177" t="s">
        <v>130</v>
      </c>
      <c r="D52" s="80"/>
      <c r="E52" s="80"/>
      <c r="F52" s="80"/>
      <c r="G52" s="80"/>
      <c r="H52" s="155">
        <v>1995</v>
      </c>
      <c r="I52" s="183">
        <v>2500000</v>
      </c>
      <c r="J52" s="80" t="s">
        <v>271</v>
      </c>
      <c r="K52" s="100" t="s">
        <v>187</v>
      </c>
    </row>
    <row r="53" spans="1:11" ht="18" customHeight="1" x14ac:dyDescent="0.3">
      <c r="A53" s="80"/>
      <c r="B53" s="84" t="s">
        <v>406</v>
      </c>
      <c r="C53" s="177" t="s">
        <v>125</v>
      </c>
      <c r="D53" s="80"/>
      <c r="E53" s="80"/>
      <c r="F53" s="80"/>
      <c r="G53" s="80"/>
      <c r="H53" s="155">
        <v>2004</v>
      </c>
      <c r="I53" s="183">
        <v>1400000</v>
      </c>
      <c r="J53" s="80" t="s">
        <v>270</v>
      </c>
      <c r="K53" s="100"/>
    </row>
    <row r="54" spans="1:11" ht="18" customHeight="1" x14ac:dyDescent="0.3">
      <c r="A54" s="80"/>
      <c r="B54" s="84" t="s">
        <v>408</v>
      </c>
      <c r="C54" s="177" t="s">
        <v>131</v>
      </c>
      <c r="D54" s="80"/>
      <c r="E54" s="80"/>
      <c r="F54" s="80"/>
      <c r="G54" s="80"/>
      <c r="H54" s="155">
        <v>2005</v>
      </c>
      <c r="I54" s="183">
        <v>3750000</v>
      </c>
      <c r="J54" s="80" t="s">
        <v>481</v>
      </c>
      <c r="K54" s="100" t="s">
        <v>482</v>
      </c>
    </row>
    <row r="55" spans="1:11" ht="18" customHeight="1" x14ac:dyDescent="0.3">
      <c r="A55" s="80"/>
      <c r="B55" s="84" t="s">
        <v>407</v>
      </c>
      <c r="C55" s="177" t="s">
        <v>207</v>
      </c>
      <c r="D55" s="80"/>
      <c r="E55" s="80"/>
      <c r="F55" s="80"/>
      <c r="G55" s="80"/>
      <c r="H55" s="155">
        <v>2005</v>
      </c>
      <c r="I55" s="183">
        <v>150000</v>
      </c>
      <c r="J55" s="80" t="s">
        <v>271</v>
      </c>
      <c r="K55" s="100" t="s">
        <v>190</v>
      </c>
    </row>
    <row r="56" spans="1:11" ht="18" customHeight="1" x14ac:dyDescent="0.3">
      <c r="A56" s="80"/>
      <c r="B56" s="84" t="s">
        <v>409</v>
      </c>
      <c r="C56" s="177" t="s">
        <v>134</v>
      </c>
      <c r="D56" s="80"/>
      <c r="E56" s="80"/>
      <c r="F56" s="80"/>
      <c r="G56" s="80"/>
      <c r="H56" s="155">
        <v>2012</v>
      </c>
      <c r="I56" s="183">
        <v>16500000</v>
      </c>
      <c r="J56" s="80" t="s">
        <v>481</v>
      </c>
      <c r="K56" s="100" t="s">
        <v>477</v>
      </c>
    </row>
    <row r="57" spans="1:11" ht="18" customHeight="1" x14ac:dyDescent="0.3">
      <c r="A57" s="80"/>
      <c r="B57" s="84" t="s">
        <v>410</v>
      </c>
      <c r="C57" s="177" t="s">
        <v>126</v>
      </c>
      <c r="D57" s="80"/>
      <c r="E57" s="80"/>
      <c r="F57" s="80"/>
      <c r="G57" s="80"/>
      <c r="H57" s="155">
        <v>2014</v>
      </c>
      <c r="I57" s="183">
        <v>150000</v>
      </c>
      <c r="J57" s="80" t="s">
        <v>270</v>
      </c>
      <c r="K57" s="100"/>
    </row>
    <row r="58" spans="1:11" ht="18" customHeight="1" x14ac:dyDescent="0.3">
      <c r="A58" s="80"/>
      <c r="B58" s="84" t="s">
        <v>411</v>
      </c>
      <c r="C58" s="177" t="s">
        <v>132</v>
      </c>
      <c r="D58" s="80"/>
      <c r="E58" s="80"/>
      <c r="F58" s="80"/>
      <c r="G58" s="80"/>
      <c r="H58" s="155">
        <v>2014</v>
      </c>
      <c r="I58" s="183">
        <v>7000000</v>
      </c>
      <c r="J58" s="80" t="s">
        <v>270</v>
      </c>
      <c r="K58" s="82" t="s">
        <v>478</v>
      </c>
    </row>
    <row r="59" spans="1:11" ht="18" customHeight="1" x14ac:dyDescent="0.3">
      <c r="A59" s="80"/>
      <c r="B59" s="84" t="s">
        <v>412</v>
      </c>
      <c r="C59" s="178" t="s">
        <v>196</v>
      </c>
      <c r="D59" s="80"/>
      <c r="E59" s="80"/>
      <c r="F59" s="80"/>
      <c r="G59" s="80"/>
      <c r="H59" s="155">
        <v>2014</v>
      </c>
      <c r="I59" s="183">
        <v>4000000</v>
      </c>
      <c r="J59" s="80" t="s">
        <v>270</v>
      </c>
      <c r="K59" s="82" t="s">
        <v>184</v>
      </c>
    </row>
    <row r="60" spans="1:11" ht="18" customHeight="1" x14ac:dyDescent="0.3">
      <c r="A60" s="80"/>
      <c r="B60" s="84" t="s">
        <v>413</v>
      </c>
      <c r="C60" s="178" t="s">
        <v>222</v>
      </c>
      <c r="D60" s="80"/>
      <c r="E60" s="80"/>
      <c r="F60" s="80"/>
      <c r="G60" s="80"/>
      <c r="H60" s="155">
        <v>2014</v>
      </c>
      <c r="I60" s="183">
        <v>500000</v>
      </c>
      <c r="J60" s="80" t="s">
        <v>270</v>
      </c>
      <c r="K60" s="82" t="s">
        <v>184</v>
      </c>
    </row>
    <row r="61" spans="1:11" ht="18" customHeight="1" x14ac:dyDescent="0.3">
      <c r="A61" s="80"/>
      <c r="B61" s="84" t="s">
        <v>414</v>
      </c>
      <c r="C61" s="178" t="s">
        <v>127</v>
      </c>
      <c r="D61" s="80"/>
      <c r="E61" s="80"/>
      <c r="F61" s="80"/>
      <c r="G61" s="80"/>
      <c r="H61" s="151">
        <v>2015</v>
      </c>
      <c r="I61" s="184">
        <v>3000000</v>
      </c>
      <c r="J61" s="80" t="s">
        <v>270</v>
      </c>
      <c r="K61" s="94" t="s">
        <v>483</v>
      </c>
    </row>
    <row r="62" spans="1:11" ht="18" customHeight="1" x14ac:dyDescent="0.3">
      <c r="A62" s="80"/>
      <c r="B62" s="84" t="s">
        <v>415</v>
      </c>
      <c r="C62" s="178" t="s">
        <v>128</v>
      </c>
      <c r="D62" s="80"/>
      <c r="E62" s="80"/>
      <c r="F62" s="80"/>
      <c r="G62" s="80"/>
      <c r="H62" s="151">
        <v>2015</v>
      </c>
      <c r="I62" s="184">
        <v>1500000</v>
      </c>
      <c r="J62" s="80" t="s">
        <v>270</v>
      </c>
      <c r="K62" s="80"/>
    </row>
    <row r="63" spans="1:11" ht="18" customHeight="1" x14ac:dyDescent="0.3">
      <c r="A63" s="80"/>
      <c r="B63" s="84" t="s">
        <v>416</v>
      </c>
      <c r="C63" s="178" t="s">
        <v>211</v>
      </c>
      <c r="D63" s="80"/>
      <c r="E63" s="80"/>
      <c r="F63" s="80"/>
      <c r="G63" s="80"/>
      <c r="H63" s="151">
        <v>2015</v>
      </c>
      <c r="I63" s="184">
        <v>900000</v>
      </c>
      <c r="J63" s="80" t="s">
        <v>270</v>
      </c>
      <c r="K63" s="80" t="s">
        <v>479</v>
      </c>
    </row>
    <row r="64" spans="1:11" ht="18" customHeight="1" x14ac:dyDescent="0.3">
      <c r="A64" s="80"/>
      <c r="B64" s="84" t="s">
        <v>421</v>
      </c>
      <c r="C64" s="178" t="s">
        <v>129</v>
      </c>
      <c r="D64" s="80"/>
      <c r="E64" s="80"/>
      <c r="F64" s="80"/>
      <c r="G64" s="80"/>
      <c r="H64" s="151">
        <v>2016</v>
      </c>
      <c r="I64" s="184">
        <v>4500000</v>
      </c>
      <c r="J64" s="80" t="s">
        <v>270</v>
      </c>
      <c r="K64" s="80" t="s">
        <v>480</v>
      </c>
    </row>
    <row r="65" spans="1:11" ht="18" customHeight="1" x14ac:dyDescent="0.3">
      <c r="A65" s="80"/>
      <c r="B65" s="84" t="s">
        <v>422</v>
      </c>
      <c r="C65" s="178" t="s">
        <v>219</v>
      </c>
      <c r="D65" s="80"/>
      <c r="E65" s="80"/>
      <c r="F65" s="80"/>
      <c r="G65" s="80"/>
      <c r="H65" s="151">
        <v>2016</v>
      </c>
      <c r="I65" s="184">
        <v>1500000</v>
      </c>
      <c r="J65" s="80" t="s">
        <v>270</v>
      </c>
      <c r="K65" s="94"/>
    </row>
    <row r="66" spans="1:11" ht="18" customHeight="1" x14ac:dyDescent="0.3">
      <c r="A66" s="80"/>
      <c r="B66" s="84" t="s">
        <v>423</v>
      </c>
      <c r="C66" s="178" t="s">
        <v>220</v>
      </c>
      <c r="D66" s="80"/>
      <c r="E66" s="80"/>
      <c r="F66" s="80"/>
      <c r="G66" s="80"/>
      <c r="H66" s="151">
        <v>2016</v>
      </c>
      <c r="I66" s="184">
        <v>1000000</v>
      </c>
      <c r="J66" s="80" t="s">
        <v>481</v>
      </c>
      <c r="K66" s="94"/>
    </row>
    <row r="67" spans="1:11" ht="18" customHeight="1" x14ac:dyDescent="0.3">
      <c r="A67" s="80"/>
      <c r="B67" s="84" t="s">
        <v>424</v>
      </c>
      <c r="C67" s="178" t="s">
        <v>135</v>
      </c>
      <c r="D67" s="80"/>
      <c r="E67" s="80"/>
      <c r="F67" s="80"/>
      <c r="G67" s="80"/>
      <c r="H67" s="151">
        <v>2017</v>
      </c>
      <c r="I67" s="184">
        <v>2500000</v>
      </c>
      <c r="J67" s="80" t="s">
        <v>270</v>
      </c>
      <c r="K67" s="94"/>
    </row>
    <row r="68" spans="1:11" ht="18" customHeight="1" x14ac:dyDescent="0.3">
      <c r="A68" s="80"/>
      <c r="B68" s="84" t="s">
        <v>425</v>
      </c>
      <c r="C68" s="178" t="s">
        <v>172</v>
      </c>
      <c r="D68" s="80"/>
      <c r="E68" s="80"/>
      <c r="F68" s="80"/>
      <c r="G68" s="80"/>
      <c r="H68" s="151">
        <v>2017</v>
      </c>
      <c r="I68" s="184">
        <v>450000</v>
      </c>
      <c r="J68" s="80" t="s">
        <v>270</v>
      </c>
      <c r="K68" s="80"/>
    </row>
    <row r="69" spans="1:11" ht="18" customHeight="1" x14ac:dyDescent="0.3">
      <c r="A69" s="80"/>
      <c r="B69" s="84" t="s">
        <v>426</v>
      </c>
      <c r="C69" s="178" t="s">
        <v>204</v>
      </c>
      <c r="D69" s="80"/>
      <c r="E69" s="80"/>
      <c r="F69" s="80"/>
      <c r="G69" s="80"/>
      <c r="H69" s="151">
        <v>2017</v>
      </c>
      <c r="I69" s="184">
        <v>2500000</v>
      </c>
      <c r="J69" s="80" t="s">
        <v>270</v>
      </c>
      <c r="K69" s="80"/>
    </row>
    <row r="70" spans="1:11" ht="18" customHeight="1" x14ac:dyDescent="0.3">
      <c r="A70" s="80"/>
      <c r="B70" s="84" t="s">
        <v>427</v>
      </c>
      <c r="C70" s="178" t="s">
        <v>128</v>
      </c>
      <c r="D70" s="80"/>
      <c r="E70" s="80"/>
      <c r="F70" s="80"/>
      <c r="G70" s="80"/>
      <c r="H70" s="151">
        <v>2017</v>
      </c>
      <c r="I70" s="184">
        <v>2000000</v>
      </c>
      <c r="J70" s="80" t="s">
        <v>270</v>
      </c>
      <c r="K70" s="80"/>
    </row>
    <row r="71" spans="1:11" ht="18" customHeight="1" x14ac:dyDescent="0.3">
      <c r="A71" s="80"/>
      <c r="B71" s="84"/>
      <c r="C71" s="96"/>
      <c r="D71" s="80"/>
      <c r="E71" s="80"/>
      <c r="F71" s="80"/>
      <c r="G71" s="80"/>
      <c r="H71" s="151"/>
      <c r="I71" s="184"/>
      <c r="J71" s="80"/>
      <c r="K71" s="80"/>
    </row>
    <row r="72" spans="1:11" ht="18" customHeight="1" x14ac:dyDescent="0.3">
      <c r="A72" s="80"/>
      <c r="B72" s="84" t="s">
        <v>432</v>
      </c>
      <c r="C72" s="96" t="s">
        <v>433</v>
      </c>
      <c r="D72" s="80"/>
      <c r="E72" s="80"/>
      <c r="F72" s="80"/>
      <c r="G72" s="80"/>
      <c r="H72" s="151"/>
      <c r="I72" s="184">
        <f>SUM(I73:I83)</f>
        <v>5687000</v>
      </c>
      <c r="J72" s="80"/>
      <c r="K72" s="80"/>
    </row>
    <row r="73" spans="1:11" ht="18" customHeight="1" x14ac:dyDescent="0.3">
      <c r="A73" s="80"/>
      <c r="B73" s="84" t="s">
        <v>403</v>
      </c>
      <c r="C73" s="178" t="s">
        <v>162</v>
      </c>
      <c r="D73" s="80"/>
      <c r="E73" s="80"/>
      <c r="F73" s="80"/>
      <c r="G73" s="80"/>
      <c r="H73" s="151">
        <v>2015</v>
      </c>
      <c r="I73" s="184">
        <v>350000</v>
      </c>
      <c r="J73" s="80" t="s">
        <v>270</v>
      </c>
      <c r="K73" s="80"/>
    </row>
    <row r="74" spans="1:11" ht="18" customHeight="1" x14ac:dyDescent="0.3">
      <c r="A74" s="80"/>
      <c r="B74" s="84" t="s">
        <v>374</v>
      </c>
      <c r="C74" s="178" t="s">
        <v>163</v>
      </c>
      <c r="D74" s="80"/>
      <c r="E74" s="80"/>
      <c r="F74" s="80"/>
      <c r="G74" s="80"/>
      <c r="H74" s="151">
        <v>2016</v>
      </c>
      <c r="I74" s="187">
        <v>300000</v>
      </c>
      <c r="J74" s="80" t="s">
        <v>270</v>
      </c>
      <c r="K74" s="94"/>
    </row>
    <row r="75" spans="1:11" ht="18" customHeight="1" x14ac:dyDescent="0.3">
      <c r="A75" s="80"/>
      <c r="B75" s="84" t="s">
        <v>404</v>
      </c>
      <c r="C75" s="178" t="s">
        <v>167</v>
      </c>
      <c r="D75" s="80"/>
      <c r="E75" s="80"/>
      <c r="F75" s="80"/>
      <c r="G75" s="80"/>
      <c r="H75" s="151">
        <v>2016</v>
      </c>
      <c r="I75" s="187">
        <v>2500000</v>
      </c>
      <c r="J75" s="80" t="s">
        <v>270</v>
      </c>
      <c r="K75" s="94" t="s">
        <v>183</v>
      </c>
    </row>
    <row r="76" spans="1:11" ht="18" customHeight="1" x14ac:dyDescent="0.3">
      <c r="A76" s="80"/>
      <c r="B76" s="84" t="s">
        <v>405</v>
      </c>
      <c r="C76" s="178" t="s">
        <v>169</v>
      </c>
      <c r="D76" s="80"/>
      <c r="E76" s="80"/>
      <c r="F76" s="80"/>
      <c r="G76" s="80"/>
      <c r="H76" s="151">
        <v>2016</v>
      </c>
      <c r="I76" s="187">
        <v>900000</v>
      </c>
      <c r="J76" s="80" t="s">
        <v>270</v>
      </c>
      <c r="K76" s="94" t="s">
        <v>206</v>
      </c>
    </row>
    <row r="77" spans="1:11" ht="18" customHeight="1" x14ac:dyDescent="0.3">
      <c r="A77" s="80"/>
      <c r="B77" s="84" t="s">
        <v>406</v>
      </c>
      <c r="C77" s="178" t="s">
        <v>170</v>
      </c>
      <c r="D77" s="80"/>
      <c r="E77" s="80"/>
      <c r="F77" s="80"/>
      <c r="G77" s="80"/>
      <c r="H77" s="151">
        <v>2016</v>
      </c>
      <c r="I77" s="187">
        <v>192000</v>
      </c>
      <c r="J77" s="80" t="s">
        <v>270</v>
      </c>
      <c r="K77" s="94" t="s">
        <v>191</v>
      </c>
    </row>
    <row r="78" spans="1:11" ht="18" customHeight="1" x14ac:dyDescent="0.3">
      <c r="A78" s="80"/>
      <c r="B78" s="84" t="s">
        <v>408</v>
      </c>
      <c r="C78" s="178" t="s">
        <v>171</v>
      </c>
      <c r="D78" s="80"/>
      <c r="E78" s="80"/>
      <c r="F78" s="80"/>
      <c r="G78" s="80"/>
      <c r="H78" s="151">
        <v>2016</v>
      </c>
      <c r="I78" s="187">
        <v>250000</v>
      </c>
      <c r="J78" s="80" t="s">
        <v>270</v>
      </c>
      <c r="K78" s="94"/>
    </row>
    <row r="79" spans="1:11" ht="18" customHeight="1" x14ac:dyDescent="0.3">
      <c r="A79" s="80"/>
      <c r="B79" s="84" t="s">
        <v>407</v>
      </c>
      <c r="C79" s="178" t="s">
        <v>197</v>
      </c>
      <c r="D79" s="80"/>
      <c r="E79" s="80"/>
      <c r="F79" s="80"/>
      <c r="G79" s="80"/>
      <c r="H79" s="151">
        <v>2016</v>
      </c>
      <c r="I79" s="187">
        <v>90000</v>
      </c>
      <c r="J79" s="80" t="s">
        <v>481</v>
      </c>
      <c r="K79" s="94" t="s">
        <v>198</v>
      </c>
    </row>
    <row r="80" spans="1:11" ht="18" customHeight="1" x14ac:dyDescent="0.3">
      <c r="A80" s="80"/>
      <c r="B80" s="84" t="s">
        <v>409</v>
      </c>
      <c r="C80" s="178" t="s">
        <v>233</v>
      </c>
      <c r="D80" s="80"/>
      <c r="E80" s="80"/>
      <c r="F80" s="80"/>
      <c r="G80" s="80"/>
      <c r="H80" s="151">
        <v>2016</v>
      </c>
      <c r="I80" s="184">
        <v>625000</v>
      </c>
      <c r="J80" s="80" t="s">
        <v>270</v>
      </c>
      <c r="K80" s="80"/>
    </row>
    <row r="81" spans="1:11" ht="18" customHeight="1" x14ac:dyDescent="0.3">
      <c r="A81" s="80"/>
      <c r="B81" s="84" t="s">
        <v>410</v>
      </c>
      <c r="C81" s="178" t="s">
        <v>205</v>
      </c>
      <c r="D81" s="80"/>
      <c r="E81" s="80"/>
      <c r="F81" s="80"/>
      <c r="G81" s="80"/>
      <c r="H81" s="151">
        <v>2017</v>
      </c>
      <c r="I81" s="184">
        <v>120000</v>
      </c>
      <c r="J81" s="80" t="s">
        <v>270</v>
      </c>
      <c r="K81" s="94" t="s">
        <v>206</v>
      </c>
    </row>
    <row r="82" spans="1:11" ht="18" customHeight="1" x14ac:dyDescent="0.3">
      <c r="A82" s="80"/>
      <c r="B82" s="84" t="s">
        <v>411</v>
      </c>
      <c r="C82" s="178" t="s">
        <v>360</v>
      </c>
      <c r="D82" s="80"/>
      <c r="E82" s="80"/>
      <c r="F82" s="80"/>
      <c r="G82" s="80"/>
      <c r="H82" s="151">
        <v>2019</v>
      </c>
      <c r="I82" s="184">
        <v>300000</v>
      </c>
      <c r="J82" s="80" t="s">
        <v>270</v>
      </c>
      <c r="K82" s="94"/>
    </row>
    <row r="83" spans="1:11" ht="18" customHeight="1" x14ac:dyDescent="0.3">
      <c r="A83" s="80"/>
      <c r="B83" s="84" t="s">
        <v>412</v>
      </c>
      <c r="C83" s="178" t="s">
        <v>362</v>
      </c>
      <c r="D83" s="80"/>
      <c r="E83" s="80"/>
      <c r="F83" s="80"/>
      <c r="G83" s="80"/>
      <c r="H83" s="151">
        <v>2019</v>
      </c>
      <c r="I83" s="184">
        <v>60000</v>
      </c>
      <c r="J83" s="80" t="s">
        <v>270</v>
      </c>
      <c r="K83" s="80"/>
    </row>
    <row r="84" spans="1:11" ht="18" customHeight="1" x14ac:dyDescent="0.3">
      <c r="A84" s="80"/>
      <c r="B84" s="84" t="s">
        <v>413</v>
      </c>
      <c r="C84" s="94"/>
      <c r="D84" s="80"/>
      <c r="E84" s="80"/>
      <c r="F84" s="80"/>
      <c r="G84" s="80"/>
      <c r="H84" s="151"/>
      <c r="I84" s="184"/>
      <c r="J84" s="80"/>
      <c r="K84" s="80"/>
    </row>
    <row r="85" spans="1:11" ht="18" customHeight="1" x14ac:dyDescent="0.3">
      <c r="A85" s="80"/>
      <c r="B85" s="84"/>
      <c r="C85" s="96"/>
      <c r="D85" s="80"/>
      <c r="E85" s="80"/>
      <c r="F85" s="80"/>
      <c r="G85" s="80"/>
      <c r="H85" s="151"/>
      <c r="I85" s="184"/>
      <c r="J85" s="80"/>
      <c r="K85" s="80"/>
    </row>
    <row r="86" spans="1:11" ht="16.5" customHeight="1" x14ac:dyDescent="0.3">
      <c r="A86" s="80" t="s">
        <v>393</v>
      </c>
      <c r="B86" s="84">
        <v>1</v>
      </c>
      <c r="C86" s="86" t="s">
        <v>394</v>
      </c>
      <c r="D86" s="80"/>
      <c r="E86" s="80"/>
      <c r="F86" s="80"/>
      <c r="G86" s="80"/>
      <c r="H86" s="155"/>
      <c r="I86" s="175">
        <f>SUM(I87:I101)</f>
        <v>1330481500</v>
      </c>
      <c r="J86" s="80"/>
      <c r="K86" s="80"/>
    </row>
    <row r="87" spans="1:11" ht="16.5" customHeight="1" x14ac:dyDescent="0.3">
      <c r="A87" s="80"/>
      <c r="B87" s="84" t="s">
        <v>403</v>
      </c>
      <c r="C87" s="106" t="s">
        <v>258</v>
      </c>
      <c r="D87" s="80"/>
      <c r="E87" s="80"/>
      <c r="F87" s="83"/>
      <c r="G87" s="80"/>
      <c r="H87" s="170">
        <v>1974</v>
      </c>
      <c r="I87" s="188">
        <v>120000000</v>
      </c>
      <c r="J87" s="80" t="s">
        <v>270</v>
      </c>
      <c r="K87" s="106"/>
    </row>
    <row r="88" spans="1:11" ht="16.5" customHeight="1" x14ac:dyDescent="0.3">
      <c r="A88" s="80"/>
      <c r="B88" s="84" t="s">
        <v>374</v>
      </c>
      <c r="C88" s="108" t="s">
        <v>259</v>
      </c>
      <c r="D88" s="80"/>
      <c r="E88" s="80"/>
      <c r="F88" s="83"/>
      <c r="G88" s="80"/>
      <c r="H88" s="152">
        <v>2011</v>
      </c>
      <c r="I88" s="189">
        <v>40000000</v>
      </c>
      <c r="J88" s="80" t="s">
        <v>270</v>
      </c>
      <c r="K88" s="108"/>
    </row>
    <row r="89" spans="1:11" ht="16.5" customHeight="1" x14ac:dyDescent="0.3">
      <c r="A89" s="80"/>
      <c r="B89" s="84" t="s">
        <v>404</v>
      </c>
      <c r="C89" s="108" t="s">
        <v>260</v>
      </c>
      <c r="D89" s="80"/>
      <c r="E89" s="80"/>
      <c r="F89" s="83"/>
      <c r="G89" s="80"/>
      <c r="H89" s="152" t="s">
        <v>279</v>
      </c>
      <c r="I89" s="189">
        <v>100000000</v>
      </c>
      <c r="J89" s="80" t="s">
        <v>270</v>
      </c>
      <c r="K89" s="108"/>
    </row>
    <row r="90" spans="1:11" ht="16.5" customHeight="1" x14ac:dyDescent="0.3">
      <c r="A90" s="80"/>
      <c r="B90" s="84" t="s">
        <v>406</v>
      </c>
      <c r="C90" s="108" t="s">
        <v>261</v>
      </c>
      <c r="D90" s="80"/>
      <c r="E90" s="80"/>
      <c r="F90" s="83"/>
      <c r="G90" s="80"/>
      <c r="H90" s="152" t="s">
        <v>280</v>
      </c>
      <c r="I90" s="189">
        <v>400000000</v>
      </c>
      <c r="J90" s="80" t="s">
        <v>270</v>
      </c>
      <c r="K90" s="108"/>
    </row>
    <row r="91" spans="1:11" ht="16.5" customHeight="1" x14ac:dyDescent="0.3">
      <c r="A91" s="80"/>
      <c r="B91" s="84" t="s">
        <v>408</v>
      </c>
      <c r="C91" s="108" t="s">
        <v>262</v>
      </c>
      <c r="D91" s="80"/>
      <c r="E91" s="80"/>
      <c r="F91" s="83"/>
      <c r="G91" s="80"/>
      <c r="H91" s="152">
        <v>2017</v>
      </c>
      <c r="I91" s="189">
        <v>170000000</v>
      </c>
      <c r="J91" s="80" t="s">
        <v>270</v>
      </c>
      <c r="K91" s="108"/>
    </row>
    <row r="92" spans="1:11" ht="16.5" customHeight="1" x14ac:dyDescent="0.3">
      <c r="A92" s="80"/>
      <c r="B92" s="84" t="s">
        <v>407</v>
      </c>
      <c r="C92" s="108" t="s">
        <v>263</v>
      </c>
      <c r="D92" s="80"/>
      <c r="E92" s="80"/>
      <c r="F92" s="83"/>
      <c r="G92" s="80"/>
      <c r="H92" s="152">
        <v>2018</v>
      </c>
      <c r="I92" s="189">
        <v>6564000</v>
      </c>
      <c r="J92" s="80" t="s">
        <v>270</v>
      </c>
      <c r="K92" s="108"/>
    </row>
    <row r="93" spans="1:11" ht="16.5" customHeight="1" x14ac:dyDescent="0.3">
      <c r="A93" s="80"/>
      <c r="B93" s="84" t="s">
        <v>409</v>
      </c>
      <c r="C93" s="108" t="s">
        <v>264</v>
      </c>
      <c r="D93" s="80"/>
      <c r="E93" s="80"/>
      <c r="F93" s="83"/>
      <c r="G93" s="80"/>
      <c r="H93" s="152" t="s">
        <v>281</v>
      </c>
      <c r="I93" s="189">
        <v>150000000</v>
      </c>
      <c r="J93" s="80" t="s">
        <v>270</v>
      </c>
      <c r="K93" s="108"/>
    </row>
    <row r="94" spans="1:11" ht="16.5" customHeight="1" x14ac:dyDescent="0.3">
      <c r="A94" s="80"/>
      <c r="B94" s="84" t="s">
        <v>410</v>
      </c>
      <c r="C94" s="108" t="s">
        <v>265</v>
      </c>
      <c r="D94" s="80"/>
      <c r="E94" s="80"/>
      <c r="F94" s="83"/>
      <c r="G94" s="80"/>
      <c r="H94" s="152">
        <v>2014</v>
      </c>
      <c r="I94" s="189">
        <v>8000000</v>
      </c>
      <c r="J94" s="80" t="s">
        <v>270</v>
      </c>
      <c r="K94" s="108"/>
    </row>
    <row r="95" spans="1:11" ht="16.5" customHeight="1" x14ac:dyDescent="0.3">
      <c r="A95" s="80"/>
      <c r="B95" s="84" t="s">
        <v>411</v>
      </c>
      <c r="C95" s="108" t="s">
        <v>266</v>
      </c>
      <c r="D95" s="80"/>
      <c r="E95" s="80"/>
      <c r="F95" s="83"/>
      <c r="G95" s="80"/>
      <c r="H95" s="152">
        <v>2014</v>
      </c>
      <c r="I95" s="189">
        <v>20185000</v>
      </c>
      <c r="J95" s="80" t="s">
        <v>270</v>
      </c>
      <c r="K95" s="108"/>
    </row>
    <row r="96" spans="1:11" ht="16.5" customHeight="1" x14ac:dyDescent="0.3">
      <c r="A96" s="80"/>
      <c r="B96" s="84" t="s">
        <v>412</v>
      </c>
      <c r="C96" s="108" t="s">
        <v>267</v>
      </c>
      <c r="D96" s="80"/>
      <c r="E96" s="80"/>
      <c r="F96" s="83"/>
      <c r="G96" s="80"/>
      <c r="H96" s="152">
        <v>1980</v>
      </c>
      <c r="I96" s="189">
        <v>750000</v>
      </c>
      <c r="J96" s="80" t="s">
        <v>271</v>
      </c>
      <c r="K96" s="108"/>
    </row>
    <row r="97" spans="1:13" ht="16.5" customHeight="1" x14ac:dyDescent="0.3">
      <c r="A97" s="80"/>
      <c r="B97" s="84" t="s">
        <v>413</v>
      </c>
      <c r="C97" s="108" t="s">
        <v>268</v>
      </c>
      <c r="D97" s="80"/>
      <c r="E97" s="80"/>
      <c r="F97" s="83"/>
      <c r="G97" s="80"/>
      <c r="H97" s="152">
        <v>2015</v>
      </c>
      <c r="I97" s="189">
        <v>200000000</v>
      </c>
      <c r="J97" s="80" t="s">
        <v>270</v>
      </c>
      <c r="K97" s="108"/>
    </row>
    <row r="98" spans="1:13" ht="16.5" customHeight="1" x14ac:dyDescent="0.3">
      <c r="A98" s="80"/>
      <c r="B98" s="84" t="s">
        <v>414</v>
      </c>
      <c r="C98" s="108" t="s">
        <v>260</v>
      </c>
      <c r="D98" s="80"/>
      <c r="E98" s="80"/>
      <c r="F98" s="83"/>
      <c r="G98" s="80"/>
      <c r="H98" s="152">
        <v>2019</v>
      </c>
      <c r="I98" s="189">
        <v>7090000</v>
      </c>
      <c r="J98" s="80" t="s">
        <v>270</v>
      </c>
      <c r="K98" s="108" t="s">
        <v>370</v>
      </c>
    </row>
    <row r="99" spans="1:13" ht="16.5" customHeight="1" x14ac:dyDescent="0.3">
      <c r="A99" s="80"/>
      <c r="B99" s="84" t="s">
        <v>415</v>
      </c>
      <c r="C99" s="108" t="s">
        <v>266</v>
      </c>
      <c r="D99" s="80"/>
      <c r="E99" s="80"/>
      <c r="F99" s="83"/>
      <c r="G99" s="80"/>
      <c r="H99" s="152">
        <v>2019</v>
      </c>
      <c r="I99" s="189">
        <v>2150000</v>
      </c>
      <c r="J99" s="80" t="s">
        <v>270</v>
      </c>
      <c r="K99" s="108" t="s">
        <v>370</v>
      </c>
    </row>
    <row r="100" spans="1:13" ht="16.5" customHeight="1" x14ac:dyDescent="0.3">
      <c r="A100" s="80"/>
      <c r="B100" s="84">
        <v>0</v>
      </c>
      <c r="C100" s="108" t="s">
        <v>371</v>
      </c>
      <c r="D100" s="80"/>
      <c r="E100" s="80"/>
      <c r="F100" s="80"/>
      <c r="G100" s="80"/>
      <c r="H100" s="152">
        <v>2019</v>
      </c>
      <c r="I100" s="189">
        <v>35835000</v>
      </c>
      <c r="J100" s="80" t="s">
        <v>270</v>
      </c>
      <c r="K100" s="108"/>
    </row>
    <row r="101" spans="1:13" ht="16.5" customHeight="1" x14ac:dyDescent="0.3">
      <c r="A101" s="80"/>
      <c r="B101" s="84" t="s">
        <v>421</v>
      </c>
      <c r="C101" s="82" t="s">
        <v>380</v>
      </c>
      <c r="D101" s="80"/>
      <c r="E101" s="80"/>
      <c r="F101" s="80"/>
      <c r="G101" s="80"/>
      <c r="H101" s="152">
        <v>2019</v>
      </c>
      <c r="I101" s="183">
        <v>69907500</v>
      </c>
      <c r="J101" s="80" t="s">
        <v>270</v>
      </c>
      <c r="K101" s="108"/>
    </row>
    <row r="102" spans="1:13" ht="16.5" customHeight="1" x14ac:dyDescent="0.3">
      <c r="A102" s="80"/>
      <c r="B102" s="84"/>
      <c r="C102" s="86"/>
      <c r="D102" s="80"/>
      <c r="E102" s="80"/>
      <c r="F102" s="80"/>
      <c r="G102" s="80"/>
      <c r="H102" s="155"/>
      <c r="I102" s="175"/>
      <c r="J102" s="80"/>
      <c r="K102" s="80"/>
    </row>
    <row r="103" spans="1:13" ht="16.5" customHeight="1" x14ac:dyDescent="0.3">
      <c r="A103" s="80" t="s">
        <v>395</v>
      </c>
      <c r="B103" s="232" t="s">
        <v>396</v>
      </c>
      <c r="C103" s="233"/>
      <c r="D103" s="80"/>
      <c r="E103" s="80"/>
      <c r="F103" s="80"/>
      <c r="G103" s="80"/>
      <c r="H103" s="155"/>
      <c r="I103" s="175">
        <f>SUM(I104,I110,I113)</f>
        <v>3237744365</v>
      </c>
      <c r="J103" s="80"/>
      <c r="K103" s="80"/>
      <c r="M103" s="166">
        <f>I103-Sheet4!O86</f>
        <v>20018165</v>
      </c>
    </row>
    <row r="104" spans="1:13" ht="16.5" customHeight="1" x14ac:dyDescent="0.3">
      <c r="A104" s="80"/>
      <c r="B104" s="232" t="s">
        <v>446</v>
      </c>
      <c r="C104" s="233"/>
      <c r="D104" s="80"/>
      <c r="E104" s="80"/>
      <c r="F104" s="80"/>
      <c r="G104" s="80"/>
      <c r="H104" s="155"/>
      <c r="I104" s="175">
        <f>SUM(I105:I108)</f>
        <v>3217726200</v>
      </c>
      <c r="J104" s="80"/>
      <c r="K104" s="80"/>
    </row>
    <row r="105" spans="1:13" ht="16.5" customHeight="1" x14ac:dyDescent="0.3">
      <c r="A105" s="80"/>
      <c r="B105" s="84" t="s">
        <v>403</v>
      </c>
      <c r="C105" s="91" t="s">
        <v>444</v>
      </c>
      <c r="D105" s="80"/>
      <c r="E105" s="80"/>
      <c r="F105" s="80"/>
      <c r="G105" s="80"/>
      <c r="H105" s="155" t="s">
        <v>440</v>
      </c>
      <c r="I105" s="175">
        <v>516964000</v>
      </c>
      <c r="J105" s="80" t="s">
        <v>270</v>
      </c>
      <c r="K105" s="80" t="s">
        <v>441</v>
      </c>
      <c r="M105" s="153">
        <f>I105-156864000</f>
        <v>360100000</v>
      </c>
    </row>
    <row r="106" spans="1:13" ht="16.5" customHeight="1" x14ac:dyDescent="0.3">
      <c r="A106" s="80"/>
      <c r="B106" s="84" t="s">
        <v>374</v>
      </c>
      <c r="C106" s="91" t="s">
        <v>445</v>
      </c>
      <c r="D106" s="80"/>
      <c r="E106" s="80"/>
      <c r="F106" s="80"/>
      <c r="G106" s="80"/>
      <c r="H106" s="155">
        <v>2019</v>
      </c>
      <c r="I106" s="175">
        <v>134610000</v>
      </c>
      <c r="J106" s="80" t="s">
        <v>270</v>
      </c>
      <c r="K106" s="80"/>
    </row>
    <row r="107" spans="1:13" ht="16.5" customHeight="1" x14ac:dyDescent="0.3">
      <c r="A107" s="80"/>
      <c r="B107" s="84" t="s">
        <v>404</v>
      </c>
      <c r="C107" s="91" t="s">
        <v>474</v>
      </c>
      <c r="D107" s="80"/>
      <c r="E107" s="80"/>
      <c r="F107" s="80"/>
      <c r="G107" s="80"/>
      <c r="H107" s="155">
        <v>2019</v>
      </c>
      <c r="I107" s="175">
        <v>175000000</v>
      </c>
      <c r="J107" s="80" t="s">
        <v>270</v>
      </c>
      <c r="K107" s="80"/>
    </row>
    <row r="108" spans="1:13" ht="16.5" customHeight="1" x14ac:dyDescent="0.3">
      <c r="A108" s="80"/>
      <c r="B108" s="84" t="s">
        <v>405</v>
      </c>
      <c r="C108" s="91" t="s">
        <v>442</v>
      </c>
      <c r="D108" s="80"/>
      <c r="E108" s="80"/>
      <c r="F108" s="80"/>
      <c r="G108" s="80"/>
      <c r="H108" s="155" t="s">
        <v>443</v>
      </c>
      <c r="I108" s="175">
        <v>2391152200</v>
      </c>
      <c r="J108" s="80" t="s">
        <v>270</v>
      </c>
      <c r="K108" s="80"/>
    </row>
    <row r="109" spans="1:13" ht="16.5" customHeight="1" x14ac:dyDescent="0.3">
      <c r="A109" s="80"/>
      <c r="B109" s="84"/>
      <c r="C109" s="89"/>
      <c r="D109" s="80"/>
      <c r="E109" s="80"/>
      <c r="F109" s="80"/>
      <c r="G109" s="80"/>
      <c r="H109" s="155"/>
      <c r="I109" s="175"/>
      <c r="J109" s="80"/>
      <c r="K109" s="80"/>
    </row>
    <row r="110" spans="1:13" ht="28.5" customHeight="1" x14ac:dyDescent="0.3">
      <c r="A110" s="80"/>
      <c r="B110" s="110" t="s">
        <v>454</v>
      </c>
      <c r="C110" s="86" t="s">
        <v>455</v>
      </c>
      <c r="D110" s="80"/>
      <c r="E110" s="80"/>
      <c r="F110" s="80"/>
      <c r="G110" s="80"/>
      <c r="H110" s="155"/>
      <c r="I110" s="175">
        <f>I111</f>
        <v>0</v>
      </c>
      <c r="J110" s="82"/>
      <c r="K110" s="80"/>
    </row>
    <row r="111" spans="1:13" ht="16.5" customHeight="1" x14ac:dyDescent="0.3">
      <c r="A111" s="80"/>
      <c r="B111" s="84" t="s">
        <v>403</v>
      </c>
      <c r="C111" s="91" t="s">
        <v>447</v>
      </c>
      <c r="D111" s="80"/>
      <c r="E111" s="80"/>
      <c r="F111" s="80"/>
      <c r="G111" s="80"/>
      <c r="H111" s="152"/>
      <c r="I111" s="183">
        <v>0</v>
      </c>
      <c r="J111" s="80"/>
      <c r="K111" s="80"/>
    </row>
    <row r="112" spans="1:13" ht="16.5" customHeight="1" x14ac:dyDescent="0.3">
      <c r="A112" s="80"/>
      <c r="B112" s="84"/>
      <c r="C112" s="89"/>
      <c r="D112" s="80"/>
      <c r="E112" s="80"/>
      <c r="F112" s="80"/>
      <c r="G112" s="80"/>
      <c r="H112" s="155"/>
      <c r="I112" s="175"/>
      <c r="J112" s="80"/>
      <c r="K112" s="80"/>
      <c r="M112" s="156">
        <f>I114-10350000</f>
        <v>9668165</v>
      </c>
    </row>
    <row r="113" spans="1:13" ht="16.5" customHeight="1" x14ac:dyDescent="0.3">
      <c r="A113" s="94"/>
      <c r="B113" s="84" t="s">
        <v>449</v>
      </c>
      <c r="C113" s="96" t="s">
        <v>448</v>
      </c>
      <c r="D113" s="94"/>
      <c r="E113" s="94"/>
      <c r="F113" s="94"/>
      <c r="G113" s="94"/>
      <c r="H113" s="151"/>
      <c r="I113" s="184">
        <f>I114</f>
        <v>20018165</v>
      </c>
      <c r="J113" s="94"/>
      <c r="K113" s="94"/>
    </row>
    <row r="114" spans="1:13" ht="16.5" customHeight="1" x14ac:dyDescent="0.3">
      <c r="A114" s="80"/>
      <c r="B114" s="84" t="s">
        <v>451</v>
      </c>
      <c r="C114" s="91" t="s">
        <v>450</v>
      </c>
      <c r="D114" s="80"/>
      <c r="E114" s="80"/>
      <c r="F114" s="80"/>
      <c r="G114" s="80"/>
      <c r="H114" s="155" t="s">
        <v>476</v>
      </c>
      <c r="I114" s="175">
        <v>20018165</v>
      </c>
      <c r="J114" s="80" t="s">
        <v>270</v>
      </c>
      <c r="K114" s="80"/>
      <c r="M114" s="153">
        <f>I114+9668165</f>
        <v>29686330</v>
      </c>
    </row>
    <row r="115" spans="1:13" ht="16.5" customHeight="1" x14ac:dyDescent="0.3">
      <c r="A115" s="80"/>
      <c r="B115" s="84"/>
      <c r="C115" s="85"/>
      <c r="D115" s="80"/>
      <c r="E115" s="80"/>
      <c r="F115" s="80"/>
      <c r="G115" s="80"/>
      <c r="H115" s="155"/>
      <c r="I115" s="175"/>
      <c r="J115" s="80"/>
      <c r="K115" s="80"/>
      <c r="M115" s="103">
        <v>29686330</v>
      </c>
    </row>
    <row r="116" spans="1:13" ht="16.5" customHeight="1" x14ac:dyDescent="0.3">
      <c r="A116" s="80" t="s">
        <v>398</v>
      </c>
      <c r="B116" s="84"/>
      <c r="C116" s="86" t="s">
        <v>399</v>
      </c>
      <c r="D116" s="80"/>
      <c r="E116" s="80"/>
      <c r="F116" s="80"/>
      <c r="G116" s="80"/>
      <c r="H116" s="155"/>
      <c r="I116" s="175">
        <f>SUM(I117,I119,I120,I122)</f>
        <v>85410500</v>
      </c>
      <c r="J116" s="80"/>
      <c r="K116" s="80"/>
    </row>
    <row r="117" spans="1:13" ht="16.5" customHeight="1" x14ac:dyDescent="0.3">
      <c r="A117" s="80"/>
      <c r="B117" s="84">
        <v>1</v>
      </c>
      <c r="C117" s="91" t="s">
        <v>453</v>
      </c>
      <c r="D117" s="80"/>
      <c r="E117" s="80"/>
      <c r="F117" s="80"/>
      <c r="G117" s="80"/>
      <c r="H117" s="155"/>
      <c r="I117" s="175">
        <f>SUM(I118)</f>
        <v>850000</v>
      </c>
      <c r="J117" s="80"/>
      <c r="K117" s="80"/>
    </row>
    <row r="118" spans="1:13" ht="16.5" customHeight="1" x14ac:dyDescent="0.3">
      <c r="A118" s="80"/>
      <c r="B118" s="84" t="s">
        <v>403</v>
      </c>
      <c r="C118" s="91" t="s">
        <v>452</v>
      </c>
      <c r="D118" s="80"/>
      <c r="E118" s="80"/>
      <c r="F118" s="80"/>
      <c r="G118" s="80"/>
      <c r="H118" s="155">
        <v>2019</v>
      </c>
      <c r="I118" s="175">
        <v>850000</v>
      </c>
      <c r="J118" s="80" t="s">
        <v>270</v>
      </c>
      <c r="K118" s="80" t="s">
        <v>434</v>
      </c>
    </row>
    <row r="119" spans="1:13" ht="16.5" customHeight="1" x14ac:dyDescent="0.3">
      <c r="A119" s="80"/>
      <c r="B119" s="84">
        <v>2</v>
      </c>
      <c r="C119" s="91" t="s">
        <v>472</v>
      </c>
      <c r="D119" s="80"/>
      <c r="E119" s="80"/>
      <c r="F119" s="80"/>
      <c r="G119" s="80"/>
      <c r="H119" s="155">
        <v>2019</v>
      </c>
      <c r="I119" s="175">
        <v>9505000</v>
      </c>
      <c r="J119" s="80" t="s">
        <v>270</v>
      </c>
      <c r="K119" s="80"/>
    </row>
    <row r="120" spans="1:13" ht="16.5" customHeight="1" x14ac:dyDescent="0.3">
      <c r="A120" s="80"/>
      <c r="B120" s="84">
        <v>3</v>
      </c>
      <c r="C120" s="91" t="s">
        <v>473</v>
      </c>
      <c r="D120" s="80"/>
      <c r="E120" s="80"/>
      <c r="F120" s="80"/>
      <c r="G120" s="80"/>
      <c r="H120" s="155">
        <v>2019</v>
      </c>
      <c r="I120" s="175">
        <v>5055500</v>
      </c>
      <c r="J120" s="80" t="s">
        <v>270</v>
      </c>
      <c r="K120" s="80"/>
    </row>
    <row r="121" spans="1:13" ht="16.5" customHeight="1" x14ac:dyDescent="0.3">
      <c r="A121" s="80"/>
      <c r="B121" s="84"/>
      <c r="C121" s="87"/>
      <c r="D121" s="80"/>
      <c r="E121" s="80"/>
      <c r="F121" s="80"/>
      <c r="G121" s="80"/>
      <c r="H121" s="155"/>
      <c r="I121" s="175"/>
      <c r="J121" s="80"/>
      <c r="K121" s="80"/>
    </row>
    <row r="122" spans="1:13" ht="27" customHeight="1" x14ac:dyDescent="0.3">
      <c r="A122" s="80"/>
      <c r="B122" s="232" t="s">
        <v>400</v>
      </c>
      <c r="C122" s="233"/>
      <c r="D122" s="80"/>
      <c r="E122" s="80"/>
      <c r="F122" s="80"/>
      <c r="G122" s="80"/>
      <c r="H122" s="155"/>
      <c r="I122" s="175">
        <f>I123</f>
        <v>70000000</v>
      </c>
      <c r="J122" s="80"/>
      <c r="K122" s="80"/>
    </row>
    <row r="123" spans="1:13" ht="16.5" customHeight="1" x14ac:dyDescent="0.3">
      <c r="A123" s="80"/>
      <c r="B123" s="84" t="s">
        <v>403</v>
      </c>
      <c r="C123" s="91" t="s">
        <v>161</v>
      </c>
      <c r="D123" s="80"/>
      <c r="E123" s="80"/>
      <c r="F123" s="80"/>
      <c r="G123" s="80"/>
      <c r="H123" s="151">
        <v>2015</v>
      </c>
      <c r="I123" s="184">
        <v>70000000</v>
      </c>
      <c r="J123" s="80" t="s">
        <v>481</v>
      </c>
      <c r="K123" s="80" t="s">
        <v>180</v>
      </c>
    </row>
    <row r="124" spans="1:13" ht="16.5" customHeight="1" x14ac:dyDescent="0.3">
      <c r="A124" s="80"/>
      <c r="B124" s="84"/>
      <c r="C124" s="85"/>
      <c r="D124" s="80"/>
      <c r="E124" s="80"/>
      <c r="F124" s="80"/>
      <c r="G124" s="80"/>
      <c r="H124" s="155"/>
      <c r="I124" s="175"/>
      <c r="J124" s="80"/>
      <c r="K124" s="80"/>
    </row>
    <row r="125" spans="1:13" ht="33.75" customHeight="1" x14ac:dyDescent="0.3">
      <c r="A125" s="80"/>
      <c r="B125" s="232" t="s">
        <v>456</v>
      </c>
      <c r="C125" s="233"/>
      <c r="D125" s="80"/>
      <c r="E125" s="80"/>
      <c r="F125" s="80"/>
      <c r="G125" s="80"/>
      <c r="H125" s="155"/>
      <c r="I125" s="175">
        <f>SUM(I8,I10,I86,I103,I116)</f>
        <v>4839991365</v>
      </c>
      <c r="J125" s="80"/>
      <c r="K125" s="80"/>
    </row>
    <row r="129" spans="10:10" x14ac:dyDescent="0.3">
      <c r="J129" s="156"/>
    </row>
    <row r="130" spans="10:10" x14ac:dyDescent="0.3">
      <c r="J130" s="103"/>
    </row>
    <row r="132" spans="10:10" x14ac:dyDescent="0.3">
      <c r="J132" s="153"/>
    </row>
  </sheetData>
  <mergeCells count="18">
    <mergeCell ref="A1:K1"/>
    <mergeCell ref="A2:K2"/>
    <mergeCell ref="A3:K3"/>
    <mergeCell ref="A4:K4"/>
    <mergeCell ref="A6:A7"/>
    <mergeCell ref="B6:C7"/>
    <mergeCell ref="D6:F6"/>
    <mergeCell ref="G6:G7"/>
    <mergeCell ref="H6:H7"/>
    <mergeCell ref="B104:C104"/>
    <mergeCell ref="B122:C122"/>
    <mergeCell ref="B125:C125"/>
    <mergeCell ref="B10:C10"/>
    <mergeCell ref="B11:C11"/>
    <mergeCell ref="B29:C29"/>
    <mergeCell ref="B37:C37"/>
    <mergeCell ref="B40:C40"/>
    <mergeCell ref="B103:C103"/>
  </mergeCells>
  <pageMargins left="0.43307086614173229" right="0.15748031496062992" top="0.74803149606299213" bottom="0.47244094488188981" header="0.31496062992125984" footer="0.31496062992125984"/>
  <pageSetup paperSize="10000" scale="9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12" sqref="B12"/>
    </sheetView>
  </sheetViews>
  <sheetFormatPr defaultRowHeight="15" x14ac:dyDescent="0.25"/>
  <cols>
    <col min="1" max="1" width="15.42578125" customWidth="1"/>
    <col min="2" max="2" width="16.42578125" customWidth="1"/>
  </cols>
  <sheetData>
    <row r="1" spans="1:7" x14ac:dyDescent="0.25">
      <c r="A1" t="s">
        <v>475</v>
      </c>
      <c r="B1" t="s">
        <v>343</v>
      </c>
    </row>
    <row r="2" spans="1:7" x14ac:dyDescent="0.25">
      <c r="A2" s="154">
        <v>51375000</v>
      </c>
      <c r="B2" s="154">
        <v>372895500</v>
      </c>
      <c r="C2" s="154"/>
      <c r="D2" s="154"/>
      <c r="E2" s="154"/>
      <c r="F2" s="154"/>
      <c r="G2" s="154"/>
    </row>
    <row r="3" spans="1:7" x14ac:dyDescent="0.25">
      <c r="A3" s="154">
        <v>25000000</v>
      </c>
      <c r="B3" s="154">
        <v>150000000</v>
      </c>
      <c r="C3" s="154"/>
      <c r="D3" s="154"/>
      <c r="E3" s="154"/>
      <c r="F3" s="154"/>
      <c r="G3" s="154"/>
    </row>
    <row r="4" spans="1:7" x14ac:dyDescent="0.25">
      <c r="A4" s="154">
        <v>100000000</v>
      </c>
      <c r="B4" s="154">
        <v>113000000</v>
      </c>
      <c r="C4" s="154"/>
      <c r="D4" s="154"/>
      <c r="E4" s="154"/>
      <c r="F4" s="154"/>
      <c r="G4" s="154"/>
    </row>
    <row r="5" spans="1:7" x14ac:dyDescent="0.25">
      <c r="A5" s="154">
        <v>57700000</v>
      </c>
      <c r="B5" s="154">
        <v>823870000</v>
      </c>
      <c r="C5" s="154"/>
      <c r="D5" s="154"/>
      <c r="E5" s="154"/>
      <c r="F5" s="154"/>
      <c r="G5" s="154"/>
    </row>
    <row r="6" spans="1:7" x14ac:dyDescent="0.25">
      <c r="A6" s="154">
        <v>127339000</v>
      </c>
      <c r="B6" s="154">
        <v>176783000</v>
      </c>
      <c r="C6" s="154"/>
      <c r="D6" s="154"/>
      <c r="E6" s="154"/>
      <c r="F6" s="154"/>
      <c r="G6" s="154"/>
    </row>
    <row r="7" spans="1:7" x14ac:dyDescent="0.25">
      <c r="A7" s="154"/>
      <c r="B7" s="154">
        <v>170801000</v>
      </c>
      <c r="C7" s="154"/>
      <c r="D7" s="154"/>
      <c r="E7" s="154"/>
      <c r="F7" s="154"/>
      <c r="G7" s="154"/>
    </row>
    <row r="8" spans="1:7" x14ac:dyDescent="0.25">
      <c r="A8" s="154">
        <f>SUM(A2:A7)</f>
        <v>361414000</v>
      </c>
      <c r="B8" s="154">
        <v>70000000</v>
      </c>
      <c r="C8" s="154"/>
      <c r="D8" s="154"/>
      <c r="E8" s="154"/>
      <c r="F8" s="154"/>
      <c r="G8" s="154"/>
    </row>
    <row r="9" spans="1:7" x14ac:dyDescent="0.25">
      <c r="A9" s="154">
        <v>155550000</v>
      </c>
      <c r="B9" s="154">
        <v>53000000</v>
      </c>
      <c r="C9" s="154"/>
      <c r="D9" s="154"/>
      <c r="E9" s="154"/>
      <c r="F9" s="154"/>
      <c r="G9" s="154"/>
    </row>
    <row r="10" spans="1:7" x14ac:dyDescent="0.25">
      <c r="A10" s="154">
        <f>SUM(A8:A9)</f>
        <v>516964000</v>
      </c>
      <c r="B10" s="154">
        <v>301250700</v>
      </c>
      <c r="C10" s="154"/>
      <c r="D10" s="154"/>
      <c r="E10" s="154"/>
      <c r="F10" s="154"/>
      <c r="G10" s="154"/>
    </row>
    <row r="11" spans="1:7" x14ac:dyDescent="0.25">
      <c r="A11" s="154"/>
      <c r="B11" s="154">
        <v>96472000</v>
      </c>
      <c r="C11" s="154"/>
      <c r="D11" s="154"/>
      <c r="E11" s="154"/>
      <c r="F11" s="154"/>
      <c r="G11" s="154"/>
    </row>
    <row r="12" spans="1:7" x14ac:dyDescent="0.25">
      <c r="A12" s="154"/>
      <c r="B12" s="154"/>
      <c r="C12" s="154"/>
      <c r="D12" s="154"/>
      <c r="E12" s="154"/>
      <c r="F12" s="154"/>
      <c r="G12" s="154"/>
    </row>
    <row r="13" spans="1:7" x14ac:dyDescent="0.25">
      <c r="A13" s="154"/>
      <c r="B13" s="154">
        <f>SUM(B2:B12)</f>
        <v>2328072200</v>
      </c>
      <c r="C13" s="154"/>
      <c r="D13" s="154"/>
      <c r="E13" s="154"/>
      <c r="F13" s="154"/>
      <c r="G13" s="154"/>
    </row>
    <row r="14" spans="1:7" x14ac:dyDescent="0.25">
      <c r="A14" s="154"/>
      <c r="B14" s="154">
        <v>63080000</v>
      </c>
      <c r="C14" s="154"/>
      <c r="D14" s="154"/>
      <c r="E14" s="154"/>
      <c r="F14" s="154"/>
      <c r="G14" s="154"/>
    </row>
    <row r="15" spans="1:7" x14ac:dyDescent="0.25">
      <c r="A15" s="154"/>
      <c r="B15" s="154">
        <f>SUM(B13:B14)</f>
        <v>2391152200</v>
      </c>
      <c r="C15" s="154"/>
      <c r="D15" s="154"/>
      <c r="E15" s="154"/>
      <c r="F15" s="154"/>
      <c r="G15" s="154"/>
    </row>
    <row r="16" spans="1:7" x14ac:dyDescent="0.25">
      <c r="A16" s="154"/>
      <c r="B16" s="154"/>
      <c r="C16" s="154"/>
      <c r="D16" s="154"/>
      <c r="E16" s="154"/>
      <c r="F16" s="154"/>
      <c r="G16" s="154"/>
    </row>
    <row r="17" spans="1:7" x14ac:dyDescent="0.25">
      <c r="A17" s="154"/>
      <c r="B17" s="154"/>
      <c r="C17" s="154"/>
      <c r="D17" s="154"/>
      <c r="E17" s="154"/>
      <c r="F17" s="154"/>
      <c r="G17" s="154"/>
    </row>
    <row r="18" spans="1:7" x14ac:dyDescent="0.25">
      <c r="A18" s="154"/>
      <c r="B18" s="154"/>
      <c r="C18" s="154"/>
      <c r="D18" s="154"/>
      <c r="E18" s="154"/>
      <c r="F18" s="154"/>
      <c r="G18" s="154"/>
    </row>
    <row r="19" spans="1:7" x14ac:dyDescent="0.25">
      <c r="A19" s="154"/>
      <c r="B19" s="154"/>
      <c r="C19" s="154"/>
      <c r="D19" s="154"/>
      <c r="E19" s="154"/>
      <c r="F19" s="154"/>
      <c r="G19" s="154"/>
    </row>
    <row r="20" spans="1:7" x14ac:dyDescent="0.25">
      <c r="A20" s="154"/>
      <c r="B20" s="154"/>
      <c r="C20" s="154"/>
      <c r="D20" s="154"/>
      <c r="E20" s="154"/>
      <c r="F20" s="154"/>
      <c r="G20" s="154"/>
    </row>
    <row r="21" spans="1:7" x14ac:dyDescent="0.25">
      <c r="A21" s="154"/>
      <c r="B21" s="154"/>
      <c r="C21" s="154"/>
      <c r="D21" s="154"/>
      <c r="E21" s="154"/>
      <c r="F21" s="154"/>
      <c r="G21" s="154"/>
    </row>
    <row r="22" spans="1:7" x14ac:dyDescent="0.25">
      <c r="A22" s="154"/>
      <c r="B22" s="154"/>
      <c r="C22" s="154"/>
      <c r="D22" s="154"/>
      <c r="E22" s="154"/>
      <c r="F22" s="154"/>
      <c r="G22" s="154"/>
    </row>
    <row r="23" spans="1:7" x14ac:dyDescent="0.25">
      <c r="A23" s="154"/>
      <c r="B23" s="154"/>
      <c r="C23" s="154"/>
      <c r="D23" s="154"/>
      <c r="E23" s="154"/>
      <c r="F23" s="154"/>
      <c r="G23" s="15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ASET TETAP</vt:lpstr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CANDIREJO13</dc:creator>
  <cp:lastModifiedBy>User</cp:lastModifiedBy>
  <cp:lastPrinted>2020-01-22T17:08:01Z</cp:lastPrinted>
  <dcterms:created xsi:type="dcterms:W3CDTF">2019-03-05T02:59:04Z</dcterms:created>
  <dcterms:modified xsi:type="dcterms:W3CDTF">2020-01-22T17:11:30Z</dcterms:modified>
</cp:coreProperties>
</file>